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Apo\STAFF\CECILIA\COMPENSATION\Salary Scales\Salary Calculator\2024 July\"/>
    </mc:Choice>
  </mc:AlternateContent>
  <xr:revisionPtr revIDLastSave="0" documentId="13_ncr:1_{BF50AEC7-6960-49E6-BE01-D6F1B9EDB908}" xr6:coauthVersionLast="36" xr6:coauthVersionMax="36" xr10:uidLastSave="{00000000-0000-0000-0000-000000000000}"/>
  <bookViews>
    <workbookView xWindow="0" yWindow="0" windowWidth="15080" windowHeight="9260" xr2:uid="{00000000-000D-0000-FFFF-FFFF00000000}"/>
  </bookViews>
  <sheets>
    <sheet name="Reg AY" sheetId="1" r:id="rId1"/>
    <sheet name="Reg FY" sheetId="8" r:id="rId2"/>
    <sheet name="BEE AY" sheetId="9" r:id="rId3"/>
    <sheet name="BEE FY" sheetId="10" r:id="rId4"/>
    <sheet name="Notes and Definitions" sheetId="3" r:id="rId5"/>
  </sheet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N65" i="10" l="1"/>
  <c r="AN64" i="10"/>
  <c r="AN59" i="10"/>
  <c r="AN60" i="10"/>
  <c r="AN65" i="9"/>
  <c r="AN64" i="9"/>
  <c r="AN60" i="9"/>
  <c r="AN59" i="9"/>
  <c r="AN65" i="8"/>
  <c r="AN60" i="8"/>
  <c r="AN64" i="8"/>
  <c r="AN59" i="8"/>
  <c r="AN65" i="1"/>
  <c r="AN64" i="1"/>
  <c r="AN60" i="1"/>
  <c r="AN59" i="1"/>
  <c r="AJ74" i="10" l="1"/>
  <c r="L74" i="10"/>
  <c r="AJ73" i="10"/>
  <c r="L73" i="10"/>
  <c r="AJ72" i="10"/>
  <c r="L72" i="10"/>
  <c r="AJ71" i="10"/>
  <c r="L71" i="10"/>
  <c r="AJ70" i="10"/>
  <c r="L70" i="10"/>
  <c r="AJ69" i="10"/>
  <c r="L69" i="10"/>
  <c r="AJ68" i="10"/>
  <c r="L68" i="10"/>
  <c r="AJ67" i="10"/>
  <c r="L67" i="10"/>
  <c r="T65" i="10"/>
  <c r="AJ64" i="10"/>
  <c r="T64" i="10"/>
  <c r="AJ63" i="10"/>
  <c r="L63" i="10"/>
  <c r="AJ62" i="10"/>
  <c r="L62" i="10"/>
  <c r="T60" i="10"/>
  <c r="AJ59" i="10"/>
  <c r="T59" i="10"/>
  <c r="AJ58" i="10"/>
  <c r="L58" i="10"/>
  <c r="AJ57" i="10"/>
  <c r="L57" i="10"/>
  <c r="AJ56" i="10"/>
  <c r="L56" i="10"/>
  <c r="L43" i="10"/>
  <c r="T40" i="10"/>
  <c r="O40" i="10"/>
  <c r="L40" i="10"/>
  <c r="K40" i="10"/>
  <c r="T39" i="10"/>
  <c r="P39" i="10"/>
  <c r="O39" i="10"/>
  <c r="L39" i="10"/>
  <c r="K39" i="10"/>
  <c r="T38" i="10"/>
  <c r="P38" i="10"/>
  <c r="O38" i="10"/>
  <c r="L38" i="10"/>
  <c r="K38" i="10"/>
  <c r="T37" i="10"/>
  <c r="P37" i="10"/>
  <c r="O37" i="10"/>
  <c r="L37" i="10"/>
  <c r="K37" i="10"/>
  <c r="T36" i="10"/>
  <c r="P36" i="10"/>
  <c r="O36" i="10"/>
  <c r="L36" i="10"/>
  <c r="K36" i="10"/>
  <c r="T35" i="10"/>
  <c r="P35" i="10"/>
  <c r="O35" i="10"/>
  <c r="L35" i="10"/>
  <c r="K35" i="10"/>
  <c r="T34" i="10"/>
  <c r="P34" i="10"/>
  <c r="O34" i="10"/>
  <c r="L34" i="10"/>
  <c r="K34" i="10"/>
  <c r="T33" i="10"/>
  <c r="P33" i="10"/>
  <c r="O33" i="10"/>
  <c r="L33" i="10"/>
  <c r="K33" i="10"/>
  <c r="U31" i="10"/>
  <c r="R31" i="10"/>
  <c r="Q31" i="10"/>
  <c r="N31" i="10"/>
  <c r="M31" i="10"/>
  <c r="U30" i="10"/>
  <c r="T30" i="10"/>
  <c r="R30" i="10"/>
  <c r="Q30" i="10"/>
  <c r="N30" i="10"/>
  <c r="M30" i="10"/>
  <c r="L30" i="10"/>
  <c r="K30" i="10"/>
  <c r="T29" i="10"/>
  <c r="P29" i="10"/>
  <c r="O29" i="10"/>
  <c r="L29" i="10"/>
  <c r="K29" i="10"/>
  <c r="T28" i="10"/>
  <c r="P28" i="10"/>
  <c r="O28" i="10"/>
  <c r="L28" i="10"/>
  <c r="K28" i="10"/>
  <c r="U26" i="10"/>
  <c r="R26" i="10"/>
  <c r="Q26" i="10"/>
  <c r="N26" i="10"/>
  <c r="M26" i="10"/>
  <c r="U25" i="10"/>
  <c r="T25" i="10"/>
  <c r="R25" i="10"/>
  <c r="Q25" i="10"/>
  <c r="N25" i="10"/>
  <c r="M25" i="10"/>
  <c r="L25" i="10"/>
  <c r="K25" i="10"/>
  <c r="T24" i="10"/>
  <c r="P24" i="10"/>
  <c r="O24" i="10"/>
  <c r="L24" i="10"/>
  <c r="K24" i="10"/>
  <c r="A24" i="10"/>
  <c r="T23" i="10"/>
  <c r="P23" i="10"/>
  <c r="O23" i="10"/>
  <c r="L23" i="10"/>
  <c r="K23" i="10"/>
  <c r="T22" i="10"/>
  <c r="P22" i="10"/>
  <c r="O22" i="10"/>
  <c r="L22" i="10"/>
  <c r="K22" i="10"/>
  <c r="P5" i="10"/>
  <c r="AJ74" i="9"/>
  <c r="L74" i="9"/>
  <c r="AJ73" i="9"/>
  <c r="L73" i="9"/>
  <c r="AJ72" i="9"/>
  <c r="L72" i="9"/>
  <c r="AJ71" i="9"/>
  <c r="L71" i="9"/>
  <c r="AJ70" i="9"/>
  <c r="L70" i="9"/>
  <c r="AJ69" i="9"/>
  <c r="L69" i="9"/>
  <c r="AJ68" i="9"/>
  <c r="L68" i="9"/>
  <c r="AJ67" i="9"/>
  <c r="L67" i="9"/>
  <c r="T65" i="9"/>
  <c r="AJ64" i="9"/>
  <c r="T64" i="9"/>
  <c r="AJ63" i="9"/>
  <c r="L63" i="9"/>
  <c r="AJ62" i="9"/>
  <c r="L62" i="9"/>
  <c r="T60" i="9"/>
  <c r="AJ59" i="9"/>
  <c r="T59" i="9"/>
  <c r="AJ58" i="9"/>
  <c r="L58" i="9"/>
  <c r="AJ57" i="9"/>
  <c r="L57" i="9"/>
  <c r="AJ56" i="9"/>
  <c r="L56" i="9"/>
  <c r="L43" i="9"/>
  <c r="T40" i="9"/>
  <c r="O40" i="9"/>
  <c r="L40" i="9"/>
  <c r="K40" i="9"/>
  <c r="T39" i="9"/>
  <c r="P39" i="9"/>
  <c r="O39" i="9"/>
  <c r="L39" i="9"/>
  <c r="K39" i="9"/>
  <c r="T38" i="9"/>
  <c r="P38" i="9"/>
  <c r="O38" i="9"/>
  <c r="L38" i="9"/>
  <c r="K38" i="9"/>
  <c r="T37" i="9"/>
  <c r="P37" i="9"/>
  <c r="O37" i="9"/>
  <c r="L37" i="9"/>
  <c r="K37" i="9"/>
  <c r="T36" i="9"/>
  <c r="P36" i="9"/>
  <c r="O36" i="9"/>
  <c r="L36" i="9"/>
  <c r="K36" i="9"/>
  <c r="T35" i="9"/>
  <c r="P35" i="9"/>
  <c r="O35" i="9"/>
  <c r="L35" i="9"/>
  <c r="K35" i="9"/>
  <c r="T34" i="9"/>
  <c r="P34" i="9"/>
  <c r="O34" i="9"/>
  <c r="L34" i="9"/>
  <c r="K34" i="9"/>
  <c r="T33" i="9"/>
  <c r="P33" i="9"/>
  <c r="O33" i="9"/>
  <c r="L33" i="9"/>
  <c r="K33" i="9"/>
  <c r="U31" i="9"/>
  <c r="R31" i="9"/>
  <c r="Q31" i="9"/>
  <c r="N31" i="9"/>
  <c r="M31" i="9"/>
  <c r="U30" i="9"/>
  <c r="T30" i="9"/>
  <c r="R30" i="9"/>
  <c r="Q30" i="9"/>
  <c r="N30" i="9"/>
  <c r="M30" i="9"/>
  <c r="L30" i="9"/>
  <c r="K30" i="9"/>
  <c r="T29" i="9"/>
  <c r="P29" i="9"/>
  <c r="O29" i="9"/>
  <c r="L29" i="9"/>
  <c r="K29" i="9"/>
  <c r="T28" i="9"/>
  <c r="P28" i="9"/>
  <c r="O28" i="9"/>
  <c r="L28" i="9"/>
  <c r="K28" i="9"/>
  <c r="U26" i="9"/>
  <c r="R26" i="9"/>
  <c r="Q26" i="9"/>
  <c r="N26" i="9"/>
  <c r="M26" i="9"/>
  <c r="U25" i="9"/>
  <c r="T25" i="9"/>
  <c r="R25" i="9"/>
  <c r="Q25" i="9"/>
  <c r="N25" i="9"/>
  <c r="M25" i="9"/>
  <c r="L25" i="9"/>
  <c r="K25" i="9"/>
  <c r="T24" i="9"/>
  <c r="P24" i="9"/>
  <c r="O24" i="9"/>
  <c r="L24" i="9"/>
  <c r="K24" i="9"/>
  <c r="A24" i="9"/>
  <c r="T23" i="9"/>
  <c r="P23" i="9"/>
  <c r="O23" i="9"/>
  <c r="L23" i="9"/>
  <c r="K23" i="9"/>
  <c r="T22" i="9"/>
  <c r="P22" i="9"/>
  <c r="O22" i="9"/>
  <c r="L22" i="9"/>
  <c r="K22" i="9"/>
  <c r="P5" i="9"/>
  <c r="AJ74" i="8"/>
  <c r="L74" i="8"/>
  <c r="AJ73" i="8"/>
  <c r="L73" i="8"/>
  <c r="AJ72" i="8"/>
  <c r="L72" i="8"/>
  <c r="AJ71" i="8"/>
  <c r="L71" i="8"/>
  <c r="AJ70" i="8"/>
  <c r="L70" i="8"/>
  <c r="AJ69" i="8"/>
  <c r="L69" i="8"/>
  <c r="AJ68" i="8"/>
  <c r="L68" i="8"/>
  <c r="AJ67" i="8"/>
  <c r="L67" i="8"/>
  <c r="T65" i="8"/>
  <c r="AJ64" i="8"/>
  <c r="T64" i="8"/>
  <c r="AJ63" i="8"/>
  <c r="L63" i="8"/>
  <c r="AJ62" i="8"/>
  <c r="L62" i="8"/>
  <c r="T60" i="8"/>
  <c r="AJ59" i="8"/>
  <c r="T59" i="8"/>
  <c r="AJ58" i="8"/>
  <c r="L58" i="8"/>
  <c r="AJ57" i="8"/>
  <c r="L57" i="8"/>
  <c r="AJ56" i="8"/>
  <c r="L56" i="8"/>
  <c r="T40" i="8"/>
  <c r="O40" i="8"/>
  <c r="L40" i="8"/>
  <c r="K40" i="8"/>
  <c r="T39" i="8"/>
  <c r="P39" i="8"/>
  <c r="O39" i="8"/>
  <c r="L39" i="8"/>
  <c r="K39" i="8"/>
  <c r="T38" i="8"/>
  <c r="P38" i="8"/>
  <c r="O38" i="8"/>
  <c r="L38" i="8"/>
  <c r="K38" i="8"/>
  <c r="T37" i="8"/>
  <c r="P37" i="8"/>
  <c r="O37" i="8"/>
  <c r="L37" i="8"/>
  <c r="K37" i="8"/>
  <c r="T36" i="8"/>
  <c r="P36" i="8"/>
  <c r="O36" i="8"/>
  <c r="L36" i="8"/>
  <c r="K36" i="8"/>
  <c r="T35" i="8"/>
  <c r="P35" i="8"/>
  <c r="O35" i="8"/>
  <c r="L35" i="8"/>
  <c r="K35" i="8"/>
  <c r="T34" i="8"/>
  <c r="P34" i="8"/>
  <c r="O34" i="8"/>
  <c r="L34" i="8"/>
  <c r="K34" i="8"/>
  <c r="T33" i="8"/>
  <c r="P33" i="8"/>
  <c r="O33" i="8"/>
  <c r="L33" i="8"/>
  <c r="K33" i="8"/>
  <c r="U31" i="8"/>
  <c r="R31" i="8"/>
  <c r="Q31" i="8"/>
  <c r="N31" i="8"/>
  <c r="M31" i="8"/>
  <c r="U30" i="8"/>
  <c r="T30" i="8"/>
  <c r="R30" i="8"/>
  <c r="Q30" i="8"/>
  <c r="N30" i="8"/>
  <c r="M30" i="8"/>
  <c r="L30" i="8"/>
  <c r="K30" i="8"/>
  <c r="T29" i="8"/>
  <c r="P29" i="8"/>
  <c r="O29" i="8"/>
  <c r="L29" i="8"/>
  <c r="K29" i="8"/>
  <c r="T28" i="8"/>
  <c r="P28" i="8"/>
  <c r="O28" i="8"/>
  <c r="L28" i="8"/>
  <c r="K28" i="8"/>
  <c r="U26" i="8"/>
  <c r="R26" i="8"/>
  <c r="Q26" i="8"/>
  <c r="N26" i="8"/>
  <c r="M26" i="8"/>
  <c r="U25" i="8"/>
  <c r="T25" i="8"/>
  <c r="R25" i="8"/>
  <c r="Q25" i="8"/>
  <c r="N25" i="8"/>
  <c r="M25" i="8"/>
  <c r="L25" i="8"/>
  <c r="K25" i="8"/>
  <c r="T24" i="8"/>
  <c r="P24" i="8"/>
  <c r="O24" i="8"/>
  <c r="L24" i="8"/>
  <c r="K24" i="8"/>
  <c r="A24" i="8"/>
  <c r="T23" i="8"/>
  <c r="P23" i="8"/>
  <c r="O23" i="8"/>
  <c r="L23" i="8"/>
  <c r="K23" i="8"/>
  <c r="T22" i="8"/>
  <c r="P22" i="8"/>
  <c r="O22" i="8"/>
  <c r="L22" i="8"/>
  <c r="K22" i="8"/>
  <c r="P5" i="8"/>
  <c r="AJ68" i="1"/>
  <c r="AJ69" i="1"/>
  <c r="AJ70" i="1"/>
  <c r="AJ71" i="1"/>
  <c r="AJ72" i="1"/>
  <c r="AJ73" i="1"/>
  <c r="AJ74" i="1"/>
  <c r="AJ67" i="1"/>
  <c r="AJ63" i="1"/>
  <c r="AJ64" i="1"/>
  <c r="AJ62" i="1"/>
  <c r="AJ57" i="1"/>
  <c r="AJ58" i="1"/>
  <c r="AJ59" i="1"/>
  <c r="AJ56" i="1"/>
  <c r="T34" i="1"/>
  <c r="T35" i="1"/>
  <c r="T36" i="1"/>
  <c r="T37" i="1"/>
  <c r="T38" i="1"/>
  <c r="T39" i="1"/>
  <c r="T40" i="1"/>
  <c r="T33" i="1"/>
  <c r="U31" i="1"/>
  <c r="U30" i="1"/>
  <c r="T29" i="1"/>
  <c r="T30" i="1"/>
  <c r="T28" i="1"/>
  <c r="U26" i="1"/>
  <c r="U25" i="1"/>
  <c r="T23" i="1"/>
  <c r="T24" i="1"/>
  <c r="T25" i="1"/>
  <c r="T22" i="1"/>
  <c r="L17" i="9" l="1"/>
  <c r="M9" i="9"/>
  <c r="L17" i="10"/>
  <c r="M9" i="10"/>
  <c r="L17" i="8"/>
  <c r="M9" i="8"/>
  <c r="N13" i="10"/>
  <c r="AF65" i="10" s="1"/>
  <c r="N9" i="10"/>
  <c r="M14" i="10"/>
  <c r="N11" i="10"/>
  <c r="H69" i="10" s="1"/>
  <c r="W5" i="10"/>
  <c r="M11" i="10"/>
  <c r="M16" i="10"/>
  <c r="X5" i="10"/>
  <c r="M12" i="10"/>
  <c r="N16" i="10"/>
  <c r="M8" i="10"/>
  <c r="M10" i="10"/>
  <c r="N12" i="10"/>
  <c r="AB60" i="10" s="1"/>
  <c r="M15" i="10"/>
  <c r="M17" i="10"/>
  <c r="P17" i="10" s="1"/>
  <c r="J17" i="10" s="1"/>
  <c r="N14" i="10"/>
  <c r="Q5" i="10"/>
  <c r="N8" i="10"/>
  <c r="N10" i="10"/>
  <c r="D73" i="10" s="1"/>
  <c r="M13" i="10"/>
  <c r="N15" i="10"/>
  <c r="P70" i="10" s="1"/>
  <c r="N17" i="10"/>
  <c r="X64" i="10" s="1"/>
  <c r="R5" i="10"/>
  <c r="U5" i="10"/>
  <c r="K8" i="10"/>
  <c r="K9" i="10"/>
  <c r="K12" i="10"/>
  <c r="K13" i="10"/>
  <c r="K14" i="10"/>
  <c r="K16" i="10"/>
  <c r="K17" i="10"/>
  <c r="V5" i="10"/>
  <c r="L8" i="10"/>
  <c r="P8" i="10" s="1"/>
  <c r="J8" i="10" s="1"/>
  <c r="L9" i="10"/>
  <c r="P9" i="10" s="1"/>
  <c r="J9" i="10" s="1"/>
  <c r="L10" i="10"/>
  <c r="P10" i="10" s="1"/>
  <c r="J10" i="10" s="1"/>
  <c r="L11" i="10"/>
  <c r="L12" i="10"/>
  <c r="P12" i="10" s="1"/>
  <c r="J12" i="10" s="1"/>
  <c r="L13" i="10"/>
  <c r="P13" i="10" s="1"/>
  <c r="J13" i="10" s="1"/>
  <c r="L14" i="10"/>
  <c r="L15" i="10"/>
  <c r="L16" i="10"/>
  <c r="Q5" i="9"/>
  <c r="M8" i="9"/>
  <c r="M10" i="9"/>
  <c r="M11" i="9"/>
  <c r="M13" i="9"/>
  <c r="M14" i="9"/>
  <c r="M15" i="9"/>
  <c r="M16" i="9"/>
  <c r="M17" i="9"/>
  <c r="P17" i="9" s="1"/>
  <c r="J17" i="9" s="1"/>
  <c r="R5" i="9"/>
  <c r="X5" i="9"/>
  <c r="N8" i="9"/>
  <c r="N9" i="9"/>
  <c r="N10" i="9"/>
  <c r="N11" i="9"/>
  <c r="N12" i="9"/>
  <c r="N13" i="9"/>
  <c r="N14" i="9"/>
  <c r="N15" i="9"/>
  <c r="N16" i="9"/>
  <c r="N17" i="9"/>
  <c r="W5" i="9"/>
  <c r="M12" i="9"/>
  <c r="U5" i="9"/>
  <c r="K8" i="9"/>
  <c r="K9" i="9"/>
  <c r="K12" i="9"/>
  <c r="K13" i="9"/>
  <c r="K14" i="9"/>
  <c r="K16" i="9"/>
  <c r="K17" i="9"/>
  <c r="V5" i="9"/>
  <c r="L8" i="9"/>
  <c r="L9" i="9"/>
  <c r="P9" i="9" s="1"/>
  <c r="J9" i="9" s="1"/>
  <c r="L10" i="9"/>
  <c r="L11" i="9"/>
  <c r="P11" i="9" s="1"/>
  <c r="J11" i="9" s="1"/>
  <c r="L12" i="9"/>
  <c r="L13" i="9"/>
  <c r="L14" i="9"/>
  <c r="L15" i="9"/>
  <c r="P15" i="9" s="1"/>
  <c r="J15" i="9" s="1"/>
  <c r="L16" i="9"/>
  <c r="Q5" i="8"/>
  <c r="W5" i="8"/>
  <c r="M8" i="8"/>
  <c r="M10" i="8"/>
  <c r="M11" i="8"/>
  <c r="M12" i="8"/>
  <c r="M13" i="8"/>
  <c r="M14" i="8"/>
  <c r="M15" i="8"/>
  <c r="M16" i="8"/>
  <c r="M17" i="8"/>
  <c r="R5" i="8"/>
  <c r="X5" i="8"/>
  <c r="N8" i="8"/>
  <c r="N9" i="8"/>
  <c r="N10" i="8"/>
  <c r="N11" i="8"/>
  <c r="N12" i="8"/>
  <c r="N13" i="8"/>
  <c r="N14" i="8"/>
  <c r="N15" i="8"/>
  <c r="N16" i="8"/>
  <c r="N17" i="8"/>
  <c r="U5" i="8"/>
  <c r="K8" i="8"/>
  <c r="K9" i="8"/>
  <c r="K14" i="8"/>
  <c r="K16" i="8"/>
  <c r="V5" i="8"/>
  <c r="L8" i="8"/>
  <c r="P8" i="8" s="1"/>
  <c r="J8" i="8" s="1"/>
  <c r="L9" i="8"/>
  <c r="P9" i="8" s="1"/>
  <c r="J9" i="8" s="1"/>
  <c r="L10" i="8"/>
  <c r="P10" i="8" s="1"/>
  <c r="J10" i="8" s="1"/>
  <c r="L11" i="8"/>
  <c r="L12" i="8"/>
  <c r="L13" i="8"/>
  <c r="L14" i="8"/>
  <c r="L15" i="8"/>
  <c r="P15" i="8" s="1"/>
  <c r="J15" i="8" s="1"/>
  <c r="L16" i="8"/>
  <c r="P14" i="8" l="1"/>
  <c r="J14" i="8" s="1"/>
  <c r="P17" i="8"/>
  <c r="J17" i="8" s="1"/>
  <c r="P13" i="8"/>
  <c r="J13" i="8" s="1"/>
  <c r="P11" i="8"/>
  <c r="J11" i="8" s="1"/>
  <c r="D59" i="10"/>
  <c r="P12" i="8"/>
  <c r="J12" i="8" s="1"/>
  <c r="P14" i="9"/>
  <c r="J14" i="9" s="1"/>
  <c r="P16" i="9"/>
  <c r="J16" i="9" s="1"/>
  <c r="P13" i="9"/>
  <c r="J13" i="9" s="1"/>
  <c r="P12" i="9"/>
  <c r="J12" i="9" s="1"/>
  <c r="H74" i="10"/>
  <c r="AF59" i="10"/>
  <c r="H68" i="10"/>
  <c r="H57" i="10"/>
  <c r="H64" i="10"/>
  <c r="H56" i="10"/>
  <c r="K11" i="10" s="1"/>
  <c r="H58" i="10"/>
  <c r="H72" i="10"/>
  <c r="D58" i="10"/>
  <c r="H62" i="10"/>
  <c r="H67" i="10"/>
  <c r="P10" i="9"/>
  <c r="J10" i="9" s="1"/>
  <c r="H63" i="10"/>
  <c r="P8" i="9"/>
  <c r="J8" i="9" s="1"/>
  <c r="P16" i="8"/>
  <c r="J16" i="8" s="1"/>
  <c r="D63" i="10"/>
  <c r="P16" i="10"/>
  <c r="J16" i="10" s="1"/>
  <c r="Q8" i="10"/>
  <c r="D72" i="10"/>
  <c r="D56" i="10"/>
  <c r="K10" i="10" s="1"/>
  <c r="P15" i="10"/>
  <c r="J15" i="10" s="1"/>
  <c r="P11" i="10"/>
  <c r="J11" i="10" s="1"/>
  <c r="D74" i="10"/>
  <c r="D69" i="10"/>
  <c r="P58" i="10"/>
  <c r="P14" i="10"/>
  <c r="J14" i="10" s="1"/>
  <c r="AF64" i="10"/>
  <c r="D62" i="10"/>
  <c r="D71" i="10"/>
  <c r="AF60" i="10"/>
  <c r="H73" i="10"/>
  <c r="H71" i="10"/>
  <c r="H59" i="10"/>
  <c r="H70" i="10"/>
  <c r="P73" i="10"/>
  <c r="P67" i="10"/>
  <c r="P56" i="10"/>
  <c r="K15" i="10" s="1"/>
  <c r="P69" i="10"/>
  <c r="D57" i="10"/>
  <c r="D67" i="10"/>
  <c r="D68" i="10"/>
  <c r="D64" i="10"/>
  <c r="D70" i="10"/>
  <c r="X65" i="10"/>
  <c r="P72" i="10"/>
  <c r="P63" i="10"/>
  <c r="P57" i="10"/>
  <c r="X60" i="10"/>
  <c r="P62" i="10"/>
  <c r="AB64" i="10"/>
  <c r="X59" i="10"/>
  <c r="AB65" i="10"/>
  <c r="P68" i="10"/>
  <c r="AB59" i="10"/>
  <c r="P71" i="10"/>
  <c r="D73" i="9"/>
  <c r="D69" i="9"/>
  <c r="D63" i="9"/>
  <c r="D57" i="9"/>
  <c r="D72" i="9"/>
  <c r="D68" i="9"/>
  <c r="D62" i="9"/>
  <c r="D56" i="9"/>
  <c r="K10" i="9" s="1"/>
  <c r="D71" i="9"/>
  <c r="D67" i="9"/>
  <c r="D59" i="9"/>
  <c r="D74" i="9"/>
  <c r="D70" i="9"/>
  <c r="D64" i="9"/>
  <c r="D58" i="9"/>
  <c r="AB60" i="9"/>
  <c r="AB65" i="9"/>
  <c r="AB59" i="9"/>
  <c r="AB64" i="9"/>
  <c r="P70" i="9"/>
  <c r="P58" i="9"/>
  <c r="P73" i="9"/>
  <c r="P69" i="9"/>
  <c r="P63" i="9"/>
  <c r="P57" i="9"/>
  <c r="P72" i="9"/>
  <c r="P68" i="9"/>
  <c r="P62" i="9"/>
  <c r="P56" i="9"/>
  <c r="K15" i="9" s="1"/>
  <c r="P71" i="9"/>
  <c r="P67" i="9"/>
  <c r="H72" i="9"/>
  <c r="H68" i="9"/>
  <c r="H62" i="9"/>
  <c r="H56" i="9"/>
  <c r="K11" i="9" s="1"/>
  <c r="H71" i="9"/>
  <c r="H67" i="9"/>
  <c r="H59" i="9"/>
  <c r="H74" i="9"/>
  <c r="H70" i="9"/>
  <c r="H64" i="9"/>
  <c r="H58" i="9"/>
  <c r="H73" i="9"/>
  <c r="H69" i="9"/>
  <c r="H63" i="9"/>
  <c r="H57" i="9"/>
  <c r="X64" i="9"/>
  <c r="X60" i="9"/>
  <c r="X65" i="9"/>
  <c r="X59" i="9"/>
  <c r="AF65" i="9"/>
  <c r="AF59" i="9"/>
  <c r="AF64" i="9"/>
  <c r="AF60" i="9"/>
  <c r="P70" i="8"/>
  <c r="P58" i="8"/>
  <c r="P73" i="8"/>
  <c r="P69" i="8"/>
  <c r="P63" i="8"/>
  <c r="P57" i="8"/>
  <c r="P72" i="8"/>
  <c r="P68" i="8"/>
  <c r="P62" i="8"/>
  <c r="P56" i="8"/>
  <c r="K15" i="8" s="1"/>
  <c r="P71" i="8"/>
  <c r="P67" i="8"/>
  <c r="H72" i="8"/>
  <c r="H68" i="8"/>
  <c r="H62" i="8"/>
  <c r="H56" i="8"/>
  <c r="K11" i="8" s="1"/>
  <c r="H71" i="8"/>
  <c r="H67" i="8"/>
  <c r="H59" i="8"/>
  <c r="H74" i="8"/>
  <c r="H70" i="8"/>
  <c r="H64" i="8"/>
  <c r="H58" i="8"/>
  <c r="H73" i="8"/>
  <c r="H69" i="8"/>
  <c r="H63" i="8"/>
  <c r="H57" i="8"/>
  <c r="D73" i="8"/>
  <c r="D69" i="8"/>
  <c r="D63" i="8"/>
  <c r="D57" i="8"/>
  <c r="D72" i="8"/>
  <c r="D68" i="8"/>
  <c r="D62" i="8"/>
  <c r="D56" i="8"/>
  <c r="K10" i="8" s="1"/>
  <c r="D71" i="8"/>
  <c r="D67" i="8"/>
  <c r="D59" i="8"/>
  <c r="D74" i="8"/>
  <c r="D70" i="8"/>
  <c r="D64" i="8"/>
  <c r="D58" i="8"/>
  <c r="X64" i="8"/>
  <c r="X60" i="8"/>
  <c r="K17" i="8" s="1"/>
  <c r="X65" i="8"/>
  <c r="X59" i="8"/>
  <c r="AF65" i="8"/>
  <c r="AF59" i="8"/>
  <c r="AF64" i="8"/>
  <c r="AF60" i="8"/>
  <c r="K13" i="8" s="1"/>
  <c r="AB60" i="8"/>
  <c r="K12" i="8" s="1"/>
  <c r="AB65" i="8"/>
  <c r="AB59" i="8"/>
  <c r="AB64" i="8"/>
  <c r="R31" i="1" l="1"/>
  <c r="R30" i="1"/>
  <c r="R26" i="1"/>
  <c r="R25" i="1"/>
  <c r="P39" i="1"/>
  <c r="P38" i="1"/>
  <c r="P37" i="1"/>
  <c r="P36" i="1"/>
  <c r="P35" i="1"/>
  <c r="P34" i="1"/>
  <c r="P33" i="1"/>
  <c r="P29" i="1"/>
  <c r="P28" i="1"/>
  <c r="P24" i="1"/>
  <c r="P23" i="1"/>
  <c r="P22" i="1"/>
  <c r="N31" i="1"/>
  <c r="N30" i="1"/>
  <c r="N26" i="1"/>
  <c r="N25" i="1"/>
  <c r="M31" i="1"/>
  <c r="M30" i="1"/>
  <c r="M26" i="1"/>
  <c r="M25" i="1"/>
  <c r="L40" i="1"/>
  <c r="L39" i="1"/>
  <c r="L38" i="1"/>
  <c r="L37" i="1"/>
  <c r="L36" i="1"/>
  <c r="L35" i="1"/>
  <c r="L34" i="1"/>
  <c r="L33" i="1"/>
  <c r="L30" i="1"/>
  <c r="L29" i="1"/>
  <c r="L28" i="1"/>
  <c r="L25" i="1"/>
  <c r="L24" i="1"/>
  <c r="L23" i="1"/>
  <c r="L22" i="1"/>
  <c r="K40" i="1"/>
  <c r="K39" i="1"/>
  <c r="K38" i="1"/>
  <c r="K37" i="1"/>
  <c r="K36" i="1"/>
  <c r="K35" i="1"/>
  <c r="K34" i="1"/>
  <c r="K33" i="1"/>
  <c r="K30" i="1"/>
  <c r="K29" i="1"/>
  <c r="K28" i="1"/>
  <c r="K25" i="1"/>
  <c r="K24" i="1"/>
  <c r="K23" i="1"/>
  <c r="K22" i="1"/>
  <c r="L74" i="1" l="1"/>
  <c r="L73" i="1"/>
  <c r="L72" i="1"/>
  <c r="L71" i="1"/>
  <c r="L70" i="1"/>
  <c r="L69" i="1"/>
  <c r="L68" i="1"/>
  <c r="L67" i="1"/>
  <c r="T65" i="1"/>
  <c r="T64" i="1"/>
  <c r="L63" i="1"/>
  <c r="L62" i="1"/>
  <c r="T60" i="1"/>
  <c r="T59" i="1"/>
  <c r="L58" i="1"/>
  <c r="L57" i="1"/>
  <c r="L56" i="1"/>
  <c r="Q30" i="1" l="1"/>
  <c r="Q31" i="1"/>
  <c r="O40" i="1"/>
  <c r="O39" i="1"/>
  <c r="O38" i="1"/>
  <c r="O37" i="1"/>
  <c r="O36" i="1"/>
  <c r="O35" i="1"/>
  <c r="O34" i="1"/>
  <c r="O33" i="1"/>
  <c r="O29" i="1" l="1"/>
  <c r="O28" i="1"/>
  <c r="Q26" i="1"/>
  <c r="Q25" i="1"/>
  <c r="O24" i="1"/>
  <c r="O23" i="1"/>
  <c r="O22" i="1"/>
  <c r="P5" i="1" l="1"/>
  <c r="M9" i="1" s="1"/>
  <c r="A24" i="1"/>
  <c r="K8" i="1" l="1"/>
  <c r="L9" i="1"/>
  <c r="K9" i="1"/>
  <c r="N9" i="1"/>
  <c r="M8" i="1"/>
  <c r="L8" i="1"/>
  <c r="N8" i="1"/>
  <c r="M13" i="1"/>
  <c r="L12" i="1"/>
  <c r="L13" i="1"/>
  <c r="M12" i="1"/>
  <c r="N13" i="1"/>
  <c r="N12" i="1"/>
  <c r="L17" i="1"/>
  <c r="N15" i="1"/>
  <c r="N14" i="1"/>
  <c r="N11" i="1"/>
  <c r="N10" i="1"/>
  <c r="M16" i="1"/>
  <c r="M15" i="1"/>
  <c r="M14" i="1"/>
  <c r="M11" i="1"/>
  <c r="M10" i="1"/>
  <c r="L16" i="1"/>
  <c r="L15" i="1"/>
  <c r="L14" i="1"/>
  <c r="L11" i="1"/>
  <c r="L10" i="1"/>
  <c r="M17" i="1"/>
  <c r="K16" i="1"/>
  <c r="K14" i="1"/>
  <c r="N17" i="1"/>
  <c r="N16" i="1"/>
  <c r="V5" i="1"/>
  <c r="U5" i="1"/>
  <c r="R5" i="1"/>
  <c r="X5" i="1"/>
  <c r="W5" i="1"/>
  <c r="Q5" i="1"/>
  <c r="P15" i="1" l="1"/>
  <c r="J15" i="1" s="1"/>
  <c r="P11" i="1"/>
  <c r="J11" i="1" s="1"/>
  <c r="P14" i="1"/>
  <c r="J14" i="1" s="1"/>
  <c r="P17" i="1"/>
  <c r="J17" i="1" s="1"/>
  <c r="P13" i="1"/>
  <c r="J13" i="1" s="1"/>
  <c r="P8" i="1"/>
  <c r="J8" i="1" s="1"/>
  <c r="P9" i="1"/>
  <c r="J9" i="1" s="1"/>
  <c r="P12" i="1"/>
  <c r="J12" i="1" s="1"/>
  <c r="P10" i="1"/>
  <c r="J10" i="1" s="1"/>
  <c r="P16" i="1"/>
  <c r="J16" i="1" s="1"/>
  <c r="AB65" i="1"/>
  <c r="AB64" i="1"/>
  <c r="AB60" i="1"/>
  <c r="AB59" i="1"/>
  <c r="AF65" i="1"/>
  <c r="AF64" i="1"/>
  <c r="AF60" i="1"/>
  <c r="AF59" i="1"/>
  <c r="X64" i="1"/>
  <c r="X59" i="1"/>
  <c r="X65" i="1"/>
  <c r="X60" i="1"/>
  <c r="P73" i="1"/>
  <c r="P57" i="1"/>
  <c r="P63" i="1"/>
  <c r="P62" i="1"/>
  <c r="P67" i="1"/>
  <c r="P71" i="1"/>
  <c r="P68" i="1"/>
  <c r="P72" i="1"/>
  <c r="P56" i="1"/>
  <c r="P69" i="1"/>
  <c r="P58" i="1"/>
  <c r="P70" i="1"/>
  <c r="D74" i="1"/>
  <c r="D59" i="1"/>
  <c r="D64" i="1"/>
  <c r="D69" i="1"/>
  <c r="D73" i="1"/>
  <c r="D56" i="1"/>
  <c r="D70" i="1"/>
  <c r="D57" i="1"/>
  <c r="D62" i="1"/>
  <c r="D67" i="1"/>
  <c r="D71" i="1"/>
  <c r="D58" i="1"/>
  <c r="D63" i="1"/>
  <c r="D68" i="1"/>
  <c r="D72" i="1"/>
  <c r="H64" i="1"/>
  <c r="H69" i="1"/>
  <c r="H71" i="1"/>
  <c r="H73" i="1"/>
  <c r="H67" i="1"/>
  <c r="H72" i="1"/>
  <c r="H59" i="1"/>
  <c r="H74" i="1"/>
  <c r="H56" i="1"/>
  <c r="H68" i="1"/>
  <c r="H57" i="1"/>
  <c r="H62" i="1"/>
  <c r="H70" i="1"/>
  <c r="H58" i="1"/>
  <c r="H63" i="1"/>
  <c r="K15" i="1" l="1"/>
  <c r="K13" i="1"/>
  <c r="K12" i="1"/>
  <c r="K11" i="1"/>
  <c r="K10" i="1"/>
  <c r="K17" i="1"/>
</calcChain>
</file>

<file path=xl/sharedStrings.xml><?xml version="1.0" encoding="utf-8"?>
<sst xmlns="http://schemas.openxmlformats.org/spreadsheetml/2006/main" count="961" uniqueCount="95">
  <si>
    <t>Years at</t>
  </si>
  <si>
    <t>Rank</t>
  </si>
  <si>
    <t>Step</t>
  </si>
  <si>
    <t>Annual</t>
  </si>
  <si>
    <t>Assistant</t>
  </si>
  <si>
    <t>Professor</t>
  </si>
  <si>
    <t xml:space="preserve"> </t>
  </si>
  <si>
    <t>Associate</t>
  </si>
  <si>
    <t>(1200)</t>
  </si>
  <si>
    <t>(1100)</t>
  </si>
  <si>
    <t>--</t>
  </si>
  <si>
    <t>Current Off-scale Amount</t>
  </si>
  <si>
    <t>G1</t>
  </si>
  <si>
    <t>G2</t>
  </si>
  <si>
    <t>Definitions</t>
  </si>
  <si>
    <t>difference between the new step and the next highest step, rounded to the nearest $100.</t>
  </si>
  <si>
    <t>difference between the new step and the next highest step.</t>
  </si>
  <si>
    <t>of G1 or G2</t>
  </si>
  <si>
    <t>Merit</t>
    <phoneticPr fontId="6" type="noConversion"/>
  </si>
  <si>
    <t>Promotion</t>
    <phoneticPr fontId="6" type="noConversion"/>
  </si>
  <si>
    <t>A1</t>
    <phoneticPr fontId="6" type="noConversion"/>
  </si>
  <si>
    <t>One-step AC</t>
  </si>
  <si>
    <t>A1</t>
  </si>
  <si>
    <t>Current Rank</t>
  </si>
  <si>
    <t>Current Step</t>
  </si>
  <si>
    <t>List for Rank</t>
  </si>
  <si>
    <t>List for Step</t>
  </si>
  <si>
    <t>Merit AC</t>
  </si>
  <si>
    <t>Merit A1</t>
  </si>
  <si>
    <t>Promotion AC</t>
  </si>
  <si>
    <t>Promotion A1</t>
  </si>
  <si>
    <t>Notes</t>
  </si>
  <si>
    <t>Assistant 5 calculations assume 2 years at step 5.</t>
  </si>
  <si>
    <t>Associate 4 calculations assume 3 years at step 4.</t>
  </si>
  <si>
    <t>Assistant 4 and 5 have no "merit" acceleration; only Promotion acceleration.</t>
  </si>
  <si>
    <t>conc</t>
  </si>
  <si>
    <t>G1s and G2s involving advancement from Professor, Step 8 to 9 are calculated by defining the "next step" as Step 9 + 11%</t>
  </si>
  <si>
    <t>Assistant 5 has no "merit" advancement; calculation is for a salary increase equivalent to a G1 or G2.</t>
  </si>
  <si>
    <t>Assistant Professor</t>
  </si>
  <si>
    <t xml:space="preserve">For salary increase at Step 4, see CAPM 803.620. </t>
  </si>
  <si>
    <t>Associate Professor</t>
  </si>
  <si>
    <t xml:space="preserve">For salary increase only actions at Steps 5 and 9, see CAPM 803.620. </t>
  </si>
  <si>
    <t>GR:  Advancement of one step plus an increase in off-scale salary that doesn't meet the definition</t>
  </si>
  <si>
    <t>AC:  Advancement of two steps with no increase in the off-scale amount.</t>
  </si>
  <si>
    <t>A1:  Advancement of two steps with an increase in the off-scale salary component equivalent to</t>
  </si>
  <si>
    <t>New Off-scale amount</t>
  </si>
  <si>
    <t>New Rank</t>
  </si>
  <si>
    <t>New Step</t>
  </si>
  <si>
    <t>new rank</t>
  </si>
  <si>
    <t>new step</t>
  </si>
  <si>
    <t>new offscale</t>
  </si>
  <si>
    <t>PR AC</t>
  </si>
  <si>
    <t>PR A1</t>
  </si>
  <si>
    <t>Asst 1</t>
  </si>
  <si>
    <t xml:space="preserve">Asst </t>
  </si>
  <si>
    <t>Asst 2</t>
  </si>
  <si>
    <t>Asst 3</t>
  </si>
  <si>
    <t>Asst 4</t>
  </si>
  <si>
    <t>Assoc</t>
  </si>
  <si>
    <t>Asst 5</t>
  </si>
  <si>
    <t>Assoc 1</t>
  </si>
  <si>
    <t>Assoc 2</t>
  </si>
  <si>
    <t>Assoc 3</t>
  </si>
  <si>
    <t>Prof</t>
  </si>
  <si>
    <t>Assoc 4</t>
  </si>
  <si>
    <t>Prof 1</t>
  </si>
  <si>
    <t>Prof 2</t>
  </si>
  <si>
    <t>Prof 3</t>
  </si>
  <si>
    <t>Prof 4</t>
  </si>
  <si>
    <t>Prof 5</t>
  </si>
  <si>
    <t>Prof 6</t>
  </si>
  <si>
    <t>Prof 7</t>
  </si>
  <si>
    <t>Prof 8</t>
  </si>
  <si>
    <t>A</t>
  </si>
  <si>
    <t>Prof 9</t>
  </si>
  <si>
    <t>Total Salary</t>
  </si>
  <si>
    <t>Reg - FY</t>
  </si>
  <si>
    <t>BEE - AY</t>
  </si>
  <si>
    <t>BEE - FY</t>
  </si>
  <si>
    <t>Reg - AY</t>
  </si>
  <si>
    <t>G1:  Advancement of one step plus an increase in off-scale salary equivalent to one-third the</t>
  </si>
  <si>
    <t>G2:  Advancement of one step plus an increase in off-scale salary equivalent to two-thirds the</t>
  </si>
  <si>
    <t>one-third the difference between the new step and the next highest step, rounded to the nearest $100</t>
  </si>
  <si>
    <t>PR G1</t>
  </si>
  <si>
    <t>PR G2</t>
  </si>
  <si>
    <t>Promotion G1</t>
  </si>
  <si>
    <t>Promotion G2</t>
  </si>
  <si>
    <t>Promotion</t>
  </si>
  <si>
    <t>Merit</t>
  </si>
  <si>
    <t>Normal</t>
  </si>
  <si>
    <t>Reg Merit</t>
  </si>
  <si>
    <t>Reg PR</t>
  </si>
  <si>
    <t>New Base Salary</t>
  </si>
  <si>
    <t>Asst</t>
  </si>
  <si>
    <t>Salary Recommendation Calculator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</si>
</sst>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3" fontId="9" fillId="0" borderId="0" applyFont="0" applyFill="0" applyBorder="0" applyAlignment="0" applyProtection="0"/>
    <xf numFmtId="0" fontId="12" fillId="4" borderId="0" applyNumberFormat="0" applyBorder="0" applyAlignment="0" applyProtection="0"/>
  </cellStyleXfs>
  <cellXfs count="100">
    <xf numFmtId="0" fontId="0" fillId="0" borderId="0" xfId="0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49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Protection="1"/>
    <xf numFmtId="3" fontId="3" fillId="0" borderId="0" xfId="0" applyNumberFormat="1" applyFont="1" applyBorder="1" applyAlignment="1">
      <alignment horizontal="right"/>
    </xf>
    <xf numFmtId="164" fontId="3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0" fillId="0" borderId="1" xfId="0" applyBorder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1" fillId="2" borderId="1" xfId="0" applyFont="1" applyFill="1" applyBorder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top"/>
      <protection locked="0"/>
    </xf>
    <xf numFmtId="3" fontId="3" fillId="0" borderId="0" xfId="0" applyNumberFormat="1" applyFont="1" applyBorder="1"/>
    <xf numFmtId="0" fontId="2" fillId="0" borderId="0" xfId="0" applyFont="1" applyAlignment="1">
      <alignment horizontal="left" vertical="center"/>
    </xf>
    <xf numFmtId="164" fontId="3" fillId="0" borderId="0" xfId="2" applyNumberFormat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165" fontId="0" fillId="0" borderId="0" xfId="0" applyNumberFormat="1" applyBorder="1"/>
    <xf numFmtId="0" fontId="0" fillId="5" borderId="0" xfId="0" applyFill="1"/>
    <xf numFmtId="0" fontId="12" fillId="4" borderId="0" xfId="3"/>
    <xf numFmtId="0" fontId="12" fillId="5" borderId="0" xfId="3" applyFill="1"/>
    <xf numFmtId="165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165" fontId="0" fillId="5" borderId="0" xfId="0" applyNumberFormat="1" applyFill="1"/>
    <xf numFmtId="0" fontId="0" fillId="6" borderId="1" xfId="0" applyFill="1" applyBorder="1" applyAlignment="1">
      <alignment horizontal="center" vertical="center" wrapText="1"/>
    </xf>
    <xf numFmtId="165" fontId="0" fillId="0" borderId="1" xfId="0" applyNumberFormat="1" applyFill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/>
    <xf numFmtId="0" fontId="0" fillId="5" borderId="1" xfId="0" applyNumberFormat="1" applyFill="1" applyBorder="1" applyAlignment="1">
      <alignment horizontal="center"/>
    </xf>
    <xf numFmtId="3" fontId="0" fillId="7" borderId="0" xfId="0" applyNumberFormat="1" applyFill="1"/>
    <xf numFmtId="3" fontId="0" fillId="6" borderId="1" xfId="0" applyNumberForma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top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7" borderId="0" xfId="0" applyFill="1"/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3" fontId="0" fillId="5" borderId="0" xfId="0" applyNumberFormat="1" applyFill="1"/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Bad" xfId="3" builtinId="27"/>
    <cellStyle name="Comma" xfId="2" builtinId="3"/>
    <cellStyle name="Normal" xfId="0" builtinId="0"/>
    <cellStyle name="Normal 2" xfId="1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5"/>
  <sheetViews>
    <sheetView tabSelected="1" topLeftCell="I1" zoomScaleNormal="100" workbookViewId="0">
      <selection activeCell="J83" sqref="J83"/>
    </sheetView>
  </sheetViews>
  <sheetFormatPr defaultColWidth="8.7265625" defaultRowHeight="14.5" x14ac:dyDescent="0.35"/>
  <cols>
    <col min="1" max="3" width="8.7265625" hidden="1" customWidth="1"/>
    <col min="4" max="4" width="10.81640625" hidden="1" customWidth="1"/>
    <col min="5" max="5" width="8.7265625" hidden="1" customWidth="1"/>
    <col min="6" max="6" width="9.1796875" hidden="1" customWidth="1"/>
    <col min="7" max="8" width="8.7265625" hidden="1" customWidth="1"/>
    <col min="9" max="9" width="12.6328125" customWidth="1"/>
    <col min="13" max="13" width="15.453125" customWidth="1"/>
    <col min="14" max="14" width="8.7265625" customWidth="1"/>
    <col min="15" max="15" width="13" customWidth="1"/>
    <col min="16" max="18" width="8.7265625" hidden="1" customWidth="1"/>
    <col min="19" max="19" width="10.7265625" hidden="1" customWidth="1"/>
    <col min="20" max="20" width="10.453125" hidden="1" customWidth="1"/>
    <col min="21" max="21" width="10.1796875" hidden="1" customWidth="1"/>
    <col min="22" max="24" width="8.7265625" hidden="1" customWidth="1"/>
    <col min="25" max="40" width="8.7265625" customWidth="1"/>
  </cols>
  <sheetData>
    <row r="1" spans="1:24" ht="15.5" x14ac:dyDescent="0.35">
      <c r="J1" s="27" t="s">
        <v>94</v>
      </c>
    </row>
    <row r="2" spans="1:24" ht="15.5" x14ac:dyDescent="0.35">
      <c r="A2" s="27"/>
      <c r="J2" t="s">
        <v>79</v>
      </c>
    </row>
    <row r="4" spans="1:24" ht="43.5" x14ac:dyDescent="0.35">
      <c r="A4" s="97"/>
      <c r="B4" s="98"/>
      <c r="C4" s="98"/>
      <c r="D4" s="98"/>
      <c r="E4" s="98"/>
      <c r="F4" s="98"/>
      <c r="G4" s="98"/>
      <c r="H4" s="98"/>
      <c r="I4" s="98"/>
      <c r="J4" s="38" t="s">
        <v>11</v>
      </c>
      <c r="K4" s="38" t="s">
        <v>23</v>
      </c>
      <c r="L4" s="95" t="s">
        <v>24</v>
      </c>
      <c r="P4" s="34" t="s">
        <v>35</v>
      </c>
      <c r="Q4" s="34" t="s">
        <v>12</v>
      </c>
      <c r="R4" s="35" t="s">
        <v>13</v>
      </c>
      <c r="S4" s="67" t="s">
        <v>85</v>
      </c>
      <c r="T4" s="67" t="s">
        <v>86</v>
      </c>
      <c r="U4" s="35" t="s">
        <v>27</v>
      </c>
      <c r="V4" s="35" t="s">
        <v>28</v>
      </c>
      <c r="W4" s="36" t="s">
        <v>29</v>
      </c>
      <c r="X4" s="36" t="s">
        <v>30</v>
      </c>
    </row>
    <row r="5" spans="1:24" x14ac:dyDescent="0.35">
      <c r="A5" s="97"/>
      <c r="B5" s="99"/>
      <c r="C5" s="99"/>
      <c r="D5" s="99"/>
      <c r="E5" s="99"/>
      <c r="F5" s="99"/>
      <c r="G5" s="99"/>
      <c r="H5" s="99"/>
      <c r="I5" s="99"/>
      <c r="J5" s="41"/>
      <c r="K5" s="42" t="s">
        <v>4</v>
      </c>
      <c r="L5" s="43">
        <v>1</v>
      </c>
      <c r="P5" s="32" t="str">
        <f>CONCATENATE(K5,L5)</f>
        <v>Assistant1</v>
      </c>
      <c r="Q5" s="37">
        <f>IF($P$5="Assistant1",K22,IF($P$5="Assistant2",K23,IF($P$5="Assistant3",K24,IF($P$5="Assistant4",K25,IF($P$5="Assistant5",K26,IF($P$5="Associate1",K28,IF($P$5="Associate2",K29,IF($P$5="Associate3",K30,IF($P$5="Associate4",K31,IF($P$5="Associate5",#REF!,IF($P$5="Professor1",K33,IF($P$5="Professor2",K34,IF($P$5="Professor3",K35,IF($P$5="Professor4",K36,IF($P$5="Professor5",K37,IF($P$5="Professor6",K38,IF($P$5="Professor7",K39,IF($P$5="Professor8",K40,IF($P$5="Professor9",0)))))))))))))))))))</f>
        <v>83700</v>
      </c>
      <c r="R5" s="37">
        <f>IF($P$5="Assistant1",L22,IF($P$5="Assistant2",L23,IF($P$5="Assistant3",L24,IF($P$5="Assistant4",L25,IF($P$5="Assistant5",L26,IF($P$5="Associate1",L28,IF($P$5="Associate2",L29,IF($P$5="Associate3",L30,IF($P$5="Associate4",L31,IF($P$5="Associate5",#REF!,IF($P$5="Professor1",L33,IF($P$5="Professor2",L34,IF($P$5="Professor3",L35,IF($P$5="Professor4",L36,IF($P$5="Professor5",L37,IF($P$5="Professor6",L38,IF($P$5="Professor7",L39,IF($P$5="Professor8",L40,IF($P$5="Professor9",0)))))))))))))))))))</f>
        <v>85100</v>
      </c>
      <c r="S5" s="37"/>
      <c r="T5" s="37"/>
      <c r="U5" s="37">
        <f>IF($P$5="Assistant1",O22,IF($P$5="Assistant2",O23,IF($P$5="Assistant3",O24,IF($P$5="Assistant4",O25,IF($P$5="Assistant5",O26,IF($P$5="Associate1",O28,IF($P$5="Associate2",O29,IF($P$5="Associate3",O30,IF($P$5="Associate4",O31,IF($P$5="Associate5",#REF!,IF($P$5="Professor1",O33,IF($P$5="Professor2",O34,IF($P$5="Professor3",O35,IF($P$5="Professor4",O36,IF($P$5="Professor5",O37,IF($P$5="Professor6",O38,IF($P$5="Professor7",O39,IF($P$5="Professor8",O40,IF($P$5="Professor9",0)))))))))))))))))))</f>
        <v>86600</v>
      </c>
      <c r="V5" s="37">
        <f>IF($P$5="Assistant1",P22,IF($P$5="Assistant2",P23,IF($P$5="Assistant3",P24,IF($P$5="Assistant4",P25,IF($P$5="Assistant5",P26,IF($P$5="Associate1",P28,IF($P$5="Associate2",P29,IF($P$5="Associate3",P30,IF($P$5="Associate4",P31,IF($P$5="Associate5",#REF!,IF($P$5="Professor1",P33,IF($P$5="Professor2",P34,IF($P$5="Professor3",P35,IF($P$5="Professor4",P36,IF($P$5="Professor5",P37,IF($P$5="Professor6",P38,IF($P$5="Professor7",P39,IF($P$5="Professor8",P40,IF($P$5="Professor9",0)))))))))))))))))))</f>
        <v>88200</v>
      </c>
      <c r="W5" s="37">
        <f>IF($P$5="Assistant1",Q22,IF($P$5="Assistant2",Q23,IF($P$5="Assistant3",Q24,IF($P$5="Assistant4",Q25,IF($P$5="Assistant5",Q26,IF($P$5="Associate1",Q28,IF($P$5="Associate2",Q29,IF($P$5="Associate3",Q30,IF($P$5="Associate4",Q31,IF($P$5="Associate5",#REF!,IF($P$5="Professor1",Q33,IF($P$5="Professor2",Q34,IF($P$5="Professor3",Q35,IF($P$5="Professor4",Q36,IF($P$5="Professor5",Q37,IF($P$5="Professor6",Q38,IF($P$5="Professor7",Q39,IF($P$5="Professor8",Q40,IF($P$5="Professor9",0)))))))))))))))))))</f>
        <v>0</v>
      </c>
      <c r="X5" s="37">
        <f>IF($P$5="Assistant1",R22,IF($P$5="Assistant2",R23,IF($P$5="Assistant3",R24,IF($P$5="Assistant4",R25,IF($P$5="Assistant5",R26,IF($P$5="Associate1",R28,IF($P$5="Associate2",R29,IF($P$5="Associate3",R30,IF($P$5="Associate4",R31,IF($P$5="Associate5",#REF!,IF($P$5="Professor1",R33,IF($P$5="Professor2",R34,IF($P$5="Professor3",R35,IF($P$5="Professor4",R36,IF($P$5="Professor5",R37,IF($P$5="Professor6",R38,IF($P$5="Professor7",R39,IF($P$5="Professor8",R40,IF($P$5="Professor9",0)))))))))))))))))))</f>
        <v>0</v>
      </c>
    </row>
    <row r="6" spans="1:24" x14ac:dyDescent="0.35">
      <c r="A6" s="49"/>
      <c r="B6" s="50"/>
      <c r="C6" s="50"/>
      <c r="D6" s="50"/>
      <c r="E6" s="50"/>
      <c r="F6" s="50"/>
      <c r="G6" s="50"/>
      <c r="H6" s="50"/>
      <c r="I6" s="50"/>
      <c r="K6" s="81"/>
      <c r="L6" s="82"/>
      <c r="M6" s="83"/>
      <c r="N6" s="51"/>
      <c r="O6" s="52"/>
      <c r="P6" s="52"/>
      <c r="Q6" s="52"/>
      <c r="R6" s="52"/>
      <c r="S6" s="52"/>
      <c r="T6" s="52"/>
    </row>
    <row r="7" spans="1:24" ht="43.5" x14ac:dyDescent="0.35">
      <c r="A7" s="49"/>
      <c r="B7" s="50"/>
      <c r="C7" s="50"/>
      <c r="D7" s="50"/>
      <c r="E7" s="50"/>
      <c r="F7" s="50"/>
      <c r="G7" s="50"/>
      <c r="H7" s="50"/>
      <c r="I7" s="50"/>
      <c r="J7" s="92" t="s">
        <v>92</v>
      </c>
      <c r="K7" s="79" t="s">
        <v>45</v>
      </c>
      <c r="L7" s="60" t="s">
        <v>46</v>
      </c>
      <c r="M7" s="80" t="s">
        <v>47</v>
      </c>
      <c r="N7" s="60" t="s">
        <v>75</v>
      </c>
      <c r="O7" s="52"/>
      <c r="P7" s="52"/>
      <c r="Q7" s="52"/>
      <c r="R7" s="52"/>
      <c r="S7" s="52"/>
      <c r="T7" s="52"/>
    </row>
    <row r="8" spans="1:24" x14ac:dyDescent="0.35">
      <c r="A8" s="84"/>
      <c r="B8" s="85"/>
      <c r="C8" s="85"/>
      <c r="D8" s="85"/>
      <c r="E8" s="85"/>
      <c r="F8" s="85"/>
      <c r="G8" s="85"/>
      <c r="H8" s="85"/>
      <c r="I8" t="s">
        <v>90</v>
      </c>
      <c r="J8" s="70">
        <f>IF(P8="Asst2",$E$23,IF(P8="Asst3",$E$24,IF(P8="Asst4",$E$25,IF(P8="Asst5",$E$26,IF(P8="Assoc1",$E$28,IF(P8="Assoc2",$E$29,IF(P8="Assoc3",$E$30,IF(P8="Assoc4",$E$31,IF(P8="Prof1",$E$33,IF(P8="Prof2",$E$34,IF(P8="Prof3",$E$35,IF(P8="Prof4",$E$36,IF(P8="Prof5",$E$37,IF(P8="Prof6",$E$38,IF(P8="Prof7",$E$39,IF(P8="Prof8",$E$40,IF(P8="Prof9",$E$41,0)))))))))))))))))</f>
        <v>82200</v>
      </c>
      <c r="K8" s="70">
        <f>IF($P$5="Assistant1",AJ56,IF($P$5="Assistant2",AJ57,IF($P$5="Assistant3",AJ58,IF($P$5="Assistant4",AJ59,IF($P$5="Assistant5",AJ60,IF($P$5="Associate1",AJ62,IF($P$5="Associate2",AJ63,IF($P$5="Associate3",AJ64,IF($P$5="Associate4",AJ65,IF($P$5="Professor1",AJ67,IF($P$5="Professor2",AJ68,IF($P$5="Professor3",AJ69,IF($P$5="Professor4",AJ70,IF($P$5="Professor5",AJ71,IF($P$5="Professor6",AJ72,IF($P$5="Professor7",AJ73,IF($P$5="Professor8",AJ74,IF($P$5="Professor9",0))))))))))))))))))</f>
        <v>0</v>
      </c>
      <c r="L8" s="32" t="str">
        <f>IF($P$5="Assistant1",AH56,IF($P$5="Assistant2",AH57,IF($P$5="Assistant3",AH58,IF($P$5="Assistant4",AH59,IF($P$5="Assistant5",AH60,IF($P$5="Associate1",AH62,IF($P$5="Associate2",AH63,IF($P$5="Associate3",AH64,IF($P$5="Associate4",AH65,IF($P$5="Professor1",AH67,IF($P$5="Professor2",AH68,IF($P$5="Professor3",AH69,IF($P$5="Professor4",AH70,IF($P$5="Professor5",AH71,IF($P$5="Professor6",AH72,IF($P$5="Professor7",AH73,IF($P$5="Professor8",AH74,IF($P$5="Professor9",0))))))))))))))))))</f>
        <v>Asst</v>
      </c>
      <c r="M8" s="32">
        <f>IF($P$5="Assistant1",AI56,IF($P$5="Assistant2",AI57,IF($P$5="Assistant3",AI58,IF($P$5="Assistant4",AI59,IF($P$5="Assistant5",AI60,IF($P$5="Associate1",AI62,IF($P$5="Associate2",AI63,IF($P$5="Associate3",AI64,IF($P$5="Associate4",AI65,IF($P$5="Professor1",AI67,IF($P$5="Professor2",AI68,IF($P$5="Professor3",AI69,IF($P$5="Professor4",AI70,IF($P$5="Professor5",AI71,IF($P$5="Professor6",AI72,IF($P$5="Professor7",AI73,IF($P$5="Professor8",AI74,IF($P$5="Professor9",0))))))))))))))))))</f>
        <v>2</v>
      </c>
      <c r="N8" s="61">
        <f>IF($P$5="Assistant1",T22,IF($P$5="Assistant2",T23,IF($P$5="Assistant3",T24,IF($P$5="Assistant4",T25,IF($P$5="Assistant5",T26,IF($P$5="Associate1",T28,IF($P$5="Associate2",T29,IF($P$5="Associate3",T30,IF($P$5="Associate4",T31,IF($P$5="Professor1",T33,IF($P$5="Professor2",T34,IF($P$5="Professor3",T35,IF($P$5="Professor4",T36,IF($P$5="Professor5",T37,IF($P$5="Professor6",T38,IF($P$5="Professor7",T39,IF($P$5="Professor8",T40,IF($P$5="Professor9",0))))))))))))))))))</f>
        <v>82200</v>
      </c>
      <c r="O8" s="52"/>
      <c r="P8" s="52" t="str">
        <f>CONCATENATE(L8,M8)</f>
        <v>Asst2</v>
      </c>
      <c r="Q8" s="52"/>
      <c r="R8" s="52"/>
      <c r="S8" s="52"/>
      <c r="T8" s="52"/>
    </row>
    <row r="9" spans="1:24" x14ac:dyDescent="0.35">
      <c r="A9" s="84"/>
      <c r="B9" s="85"/>
      <c r="C9" s="85"/>
      <c r="D9" s="85"/>
      <c r="E9" s="85"/>
      <c r="F9" s="85"/>
      <c r="G9" s="85"/>
      <c r="H9" s="85"/>
      <c r="I9" t="s">
        <v>91</v>
      </c>
      <c r="J9" s="73">
        <f t="shared" ref="J9:J17" si="0">IF(P9="Asst2",$E$23,IF(P9="Asst3",$E$24,IF(P9="Asst4",$E$25,IF(P9="Asst5",$E$26,IF(P9="Assoc1",$E$28,IF(P9="Assoc2",$E$29,IF(P9="Assoc3",$E$30,IF(P9="Assoc4",$E$31,IF(P9="Prof1",$E$33,IF(P9="Prof2",$E$34,IF(P9="Prof3",$E$35,IF(P9="Prof4",$E$36,IF(P9="Prof5",$E$37,IF(P9="Prof6",$E$38,IF(P9="Prof7",$E$39,IF(P9="Prof8",$E$40,IF(P9="Prof9",$E$41,0)))))))))))))))))</f>
        <v>0</v>
      </c>
      <c r="K9" s="73">
        <f>IF($P$5="Assistant1",AN56,IF($P$5="Assistant2",AN57,IF($P$5="Assistant3",AN58,IF($P$5="Assistant4",AN59,IF($P$5="Assistant5",AN60,IF($P$5="Associate1",AN62,IF($P$5="Associate2",AN63,IF($P$5="Associate3",AN64,IF($P$5="Associate4",AN65,IF($P$5="Professor1",AN67,IF($P$5="Professor2",AN68,IF($P$5="Professor3",AN69,IF($P$5="Professor4",AN70,IF($P$5="Professor5",AN71,IF($P$5="Professor6",AN72,IF($P$5="Professor7",AN73,IF($P$5="Professor8",AN74,IF($P$5="Professor9",0))))))))))))))))))</f>
        <v>0</v>
      </c>
      <c r="L9" s="91">
        <f>IF($P$5="Assistant1",AL56,IF($P$5="Assistant2",AL57,IF($P$5="Assistant3",AL58,IF($P$5="Assistant4",AL59,IF($P$5="Assistant5",AL60,IF($P$5="Associate1",AL62,IF($P$5="Associate2",AL63,IF($P$5="Associate3",AL64,IF($P$5="Associate4",AL65,IF($P$5="Professor1",AL67,IF($P$5="Professor2",AL68,IF($P$5="Professor3",AL69,IF($P$5="Professor4",AL70,IF($P$5="Professor5",AL71,IF($P$5="Professor6",AL72,IF($P$5="Professor7",AL73,IF($P$5="Professor8",AL74,IF($P$5="Professor9",0))))))))))))))))))</f>
        <v>0</v>
      </c>
      <c r="M9" s="91">
        <f>IF($P$5="Assistant1",AM56,IF($P$5="Assistant2",AM57,IF($P$5="Assistant3",AM58,IF($P$5="Assistant4",AM59,IF($P$5="Assistant5",AM60,IF($P$5="Associate1",AM62,IF($P$5="Associate2",AM63,IF($P$5="Associate3",AM64,IF($P$5="Associate4",AM65,IF($P$5="Professor1",AM67,IF($P$5="Professor2",AM68,IF($P$5="Professor3",AM69,IF($P$5="Professor4",AM70,IF($P$5="Professor5",AM71,IF($P$5="Professor6",AM72,IF($P$5="Professor7",AM73,IF($P$5="Professor8",AM74,IF($P$5="Professor9",0))))))))))))))))))</f>
        <v>0</v>
      </c>
      <c r="N9" s="76">
        <f>IF($P$5="Assistant1",U22,IF($P$5="Assistant2",U23,IF($P$5="Assistant3",U24,IF($P$5="Assistant4",U25,IF($P$5="Assistant5",U26,IF($P$5="Associate1",U28,IF($P$5="Associate2",U29,IF($P$5="Associate3",U30,IF($P$5="Associate4",U31,IF($P$5="Professor1",U33,IF($P$5="Professor2",U34,IF($P$5="Professor3",U35,IF($P$5="Professor4",U36,IF($P$5="Professor5",U37,IF($P$5="Professor6",U38,IF($P$5="Professor7",U39,IF($P$5="Professor8",U40,IF($P$5="Professor9",0))))))))))))))))))</f>
        <v>0</v>
      </c>
      <c r="O9" s="52"/>
      <c r="P9" s="52" t="str">
        <f t="shared" ref="P9:P17" si="1">CONCATENATE(L9,M9)</f>
        <v>00</v>
      </c>
      <c r="Q9" s="52"/>
      <c r="R9" s="52"/>
      <c r="S9" s="52"/>
      <c r="T9" s="52"/>
    </row>
    <row r="10" spans="1:24" x14ac:dyDescent="0.35">
      <c r="A10" s="49"/>
      <c r="B10" s="50"/>
      <c r="C10" s="50"/>
      <c r="D10" s="50"/>
      <c r="E10" s="50"/>
      <c r="F10" s="50"/>
      <c r="G10" s="50"/>
      <c r="H10" s="50"/>
      <c r="I10" t="s">
        <v>12</v>
      </c>
      <c r="J10" s="70">
        <f t="shared" si="0"/>
        <v>82200</v>
      </c>
      <c r="K10" s="70">
        <f>IF($P$5="Assistant1",D56,IF($P$5="Assistant2",D57,IF($P$5="Assistant3",D58,IF($P$5="Assistant4",D59,IF($P$5="Assistant5",D60,IF($P$5="Associate1",D62,IF($P$5="Associate2",D63,IF($P$5="Associate3",D64,IF($P$5="Associate4",D65,IF($P$5="Professor1",D67,IF($P$5="Professor2",D68,IF($P$5="Professor3",D69,IF($P$5="Professor4",D70,IF($P$5="Professor5",D71,IF($P$5="Professor6",D72,IF($P$5="Professor7",D73,IF($P$5="Professor8",D74,IF($P$5="Professor9",0))))))))))))))))))</f>
        <v>1500</v>
      </c>
      <c r="L10" s="69" t="str">
        <f>IF($P$5="Assistant1",B56,IF($P$5="Assistant2",B57,IF($P$5="Assistant3",B58,IF($P$5="Assistant4",B59,IF($P$5="Assistant5",B60,IF($P$5="Associate1",B62,IF($P$5="Associate2",B63,IF($P$5="Associate3",B64,IF($P$5="Associate4",B65,IF($P$5="Professor1",B67,IF($P$5="Professor2",B68,IF($P$5="Professor3",B69,IF($P$5="Professor4",B70,IF($P$5="Professor5",B71,IF($P$5="Professor6",B72,IF($P$5="Professor7",B73,IF($P$5="Professor8",B74,IF($P$5="Professor9",0))))))))))))))))))</f>
        <v>Asst</v>
      </c>
      <c r="M10" s="62">
        <f>IF($P$5="Assistant1",C56,IF($P$5="Assistant2",C57,IF($P$5="Assistant3",C58,IF($P$5="Assistant4",C59,IF($P$5="Assistant5",C60,IF($P$5="Associate1",C62,IF($P$5="Associate2",C63,IF($P$5="Associate3",C64,IF($P$5="Associate4",C65,IF($P$5="Professor1",C67,IF($P$5="Professor2",C68,IF($P$5="Professor3",C69,IF($P$5="Professor4",C70,IF($P$5="Professor5",C71,IF($P$5="Professor6",C72,IF($P$5="Professor7",C73,IF($P$5="Professor8",C74,IF($P$5="Professor9",0))))))))))))))))))</f>
        <v>2</v>
      </c>
      <c r="N10" s="61">
        <f>IF($P$5="Assistant1",K22,IF($P$5="Assistant2",K23,IF($P$5="Assistant3",K24,IF($P$5="Assistant4",K25,IF($P$5="Assistant5",K26,IF($P$5="Associate1",K28,IF($P$5="Associate2",K29,IF($P$5="Associate3",K30,IF($P$5="Associate4",K31,IF($P$5="Professor1",K33,IF($P$5="Professor2",K34,IF($P$5="Professor3",K35,IF($P$5="Professor4",K36,IF($P$5="Professor5",K37,IF($P$5="Professor6",K38,IF($P$5="Professor7",K39,IF($P$5="Professor8",K40,IF($P$5="Professor9",0))))))))))))))))))</f>
        <v>83700</v>
      </c>
      <c r="O10" s="52"/>
      <c r="P10" s="52" t="str">
        <f t="shared" si="1"/>
        <v>Asst2</v>
      </c>
      <c r="Q10" s="52"/>
      <c r="R10" s="52"/>
      <c r="S10" s="52"/>
      <c r="T10" s="52"/>
    </row>
    <row r="11" spans="1:24" x14ac:dyDescent="0.35">
      <c r="A11" s="49"/>
      <c r="B11" s="50"/>
      <c r="C11" s="50"/>
      <c r="D11" s="50"/>
      <c r="E11" s="50"/>
      <c r="F11" s="50"/>
      <c r="G11" s="50"/>
      <c r="H11" s="50"/>
      <c r="I11" t="s">
        <v>13</v>
      </c>
      <c r="J11" s="73">
        <f t="shared" si="0"/>
        <v>82200</v>
      </c>
      <c r="K11" s="73">
        <f>IF($P$5="Assistant1",H56,IF($P$5="Assistant2",H57,IF($P$5="Assistant3",H58,IF($P$5="Assistant4",H59,IF($P$5="Assistant5",H60,IF($P$5="Associate1",H62,IF($P$5="Associate2",H63,IF($P$5="Associate3",H64,IF($P$5="Associate4",H65,IF($P$5="Professor1",H67,IF($P$5="Professor2",H68,IF($P$5="Professor3",H69,IF($P$5="Professor4",H70,IF($P$5="Professor5",H71,IF($P$5="Professor6",H72,IF($P$5="Professor7",H73,IF($P$5="Professor8",H74,IF($P$5="Professor9",0))))))))))))))))))</f>
        <v>2900</v>
      </c>
      <c r="L11" s="74" t="str">
        <f>IF($P$5="Assistant1",F56,IF($P$5="Assistant2",F57,IF($P$5="Assistant3",F58,IF($P$5="Assistant4",F59,IF($P$5="Assistant5",F60,IF($P$5="Associate1",F62,IF($P$5="Associate2",F63,IF($P$5="Associate3",F64,IF($P$5="Associate4",F65,IF($P$5="Professor1",F67,IF($P$5="Professor2",F68,IF($P$5="Professor3",F69,IF($P$5="Professor4",F70,IF($P$5="Professor5",F71,IF($P$5="Professor6",F72,IF($P$5="Professor7",F73,IF($P$5="Professor8",F74,IF($P$5="Professor9",0))))))))))))))))))</f>
        <v>Asst</v>
      </c>
      <c r="M11" s="75">
        <f>IF($P$5="Assistant1",G56,IF($P$5="Assistant2",G57,IF($P$5="Assistant3",G58,IF($P$5="Assistant4",G59,IF($P$5="Assistant5",G60,IF($P$5="Associate1",G62,IF($P$5="Associate2",G63,IF($P$5="Associate3",G64,IF($P$5="Associate4",G65,IF($P$5="Professor1",G67,IF($P$5="Professor2",G68,IF($P$5="Professor3",G69,IF($P$5="Professor4",G70,IF($P$5="Professor5",G71,IF($P$5="Professor6",G72,IF($P$5="Professor7",G73,IF($P$5="Professor8",G74,IF($P$5="Professor9",0))))))))))))))))))</f>
        <v>2</v>
      </c>
      <c r="N11" s="76">
        <f>IF($P$5="Assistant1",L22,IF($P$5="Assistant2",L23,IF($P$5="Assistant3",L24,IF($P$5="Assistant4",L25,IF($P$5="Assistant5",L26,IF($P$5="Associate1",L28,IF($P$5="Associate2",L29,IF($P$5="Associate3",L30,IF($P$5="Associate4",L31,IF($P$5="Professor1",L33,IF($P$5="Professor2",L34,IF($P$5="Professor3",L35,IF($P$5="Professor4",L36,IF($P$5="Professor5",L37,IF($P$5="Professor6",L38,IF($P$5="Professor7",L39,IF($P$5="Professor8",L40,IF($P$5="Professor9",0))))))))))))))))))</f>
        <v>85100</v>
      </c>
      <c r="O11" s="52"/>
      <c r="P11" s="52" t="str">
        <f t="shared" si="1"/>
        <v>Asst2</v>
      </c>
      <c r="Q11" s="52"/>
      <c r="R11" s="52"/>
      <c r="S11" s="52"/>
      <c r="T11" s="52"/>
    </row>
    <row r="12" spans="1:24" x14ac:dyDescent="0.35">
      <c r="A12" s="64"/>
      <c r="B12" s="65"/>
      <c r="C12" s="65"/>
      <c r="D12" s="65"/>
      <c r="E12" s="65"/>
      <c r="F12" s="65"/>
      <c r="G12" s="65"/>
      <c r="H12" s="65"/>
      <c r="I12" t="s">
        <v>83</v>
      </c>
      <c r="J12" s="70">
        <f t="shared" si="0"/>
        <v>0</v>
      </c>
      <c r="K12" s="70">
        <f>IF($P$5="Assistant1",AB56,IF($P$5="Assistant2",AB57,IF($P$5="Assistant3",AB58,IF($P$5="Assistant4",AB59,IF($P$5="Assistant5",AB60,IF($P$5="Associate1",AB62,IF($P$5="Associate2",AB63,IF($P$5="Associate3",AB64,IF($P$5="Associate4",AB65,IF($P$5="Professor1",AB67,IF($P$5="Professor2",AB68,IF($P$5="Professor3",AB69,IF($P$5="Professor4",AB70,IF($P$5="Professor5",AB71,IF($P$5="Professor6",AB72,IF($P$5="Professor7",AB73,IF($P$5="Professor8",AB74,IF($P$5="Professor9",0))))))))))))))))))</f>
        <v>0</v>
      </c>
      <c r="L12" s="69">
        <f>IF($P$5="Assistant1",Z56,IF($P$5="Assistant2",Z57,IF($P$5="Assistant3",Z58,IF($P$5="Assistant4",Z59,IF($P$5="Assistant5",Z60,IF($P$5="Associate1",Z62,IF($P$5="Associate2",Z63,IF($P$5="Associate3",Z64,IF($P$5="Associate4",Z65,IF($P$5="Professor1",Z67,IF($P$5="Professor2",Z68,IF($P$5="Professor3",Z69,IF($P$5="Professor4",Z70,IF($P$5="Professor5",Z71,IF($P$5="Professor6",Z72,IF($P$5="Professor7",Z73,IF($P$5="Professor8",Z74,IF($P$5="Professor9",0))))))))))))))))))</f>
        <v>0</v>
      </c>
      <c r="M12" s="68">
        <f>IF($P$5="Assistant1",AA56,IF($P$5="Assistant2",AA57,IF($P$5="Assistant3",AA58,IF($P$5="Assistant4",AA59,IF($P$5="Assistant5",AA60,IF($P$5="Associate1",AA62,IF($P$5="Associate2",AA63,IF($P$5="Associate3",AA64,IF($P$5="Associate4",AA65,IF($P$5="Professor1",AA67,IF($P$5="Professor2",AA68,IF($P$5="Professor3",AA69,IF($P$5="Professor4",AA70,IF($P$5="Professor5",AA71,IF($P$5="Professor6",AA72,IF($P$5="Professor7",AA73,IF($P$5="Professor8",AA74,IF($P$5="Professor9",0))))))))))))))))))</f>
        <v>0</v>
      </c>
      <c r="N12" s="61">
        <f>IF($P$5="Assistant1",M22,IF($P$5="Assistant2",M23,IF($P$5="Assistant3",M24,IF($P$5="Assistant4",M25,IF($P$5="Assistant5",M26,IF($P$5="Associate1",M28,IF($P$5="Associate2",M29,IF($P$5="Associate3",M30,IF($P$5="Associate4",M31,IF($P$5="Professor1",M33,IF($P$5="Professor2",M34,IF($P$5="Professor3",M35,IF($P$5="Professor4",M36,IF($P$5="Professor5",M37,IF($P$5="Professor6",M38,IF($P$5="Professor7",M39,IF($P$5="Professor8",M40,IF($P$5="Professor9",0))))))))))))))))))</f>
        <v>0</v>
      </c>
      <c r="O12" s="52"/>
      <c r="P12" s="52" t="str">
        <f t="shared" si="1"/>
        <v>00</v>
      </c>
      <c r="Q12" s="52"/>
      <c r="R12" s="52"/>
      <c r="S12" s="52"/>
      <c r="T12" s="52"/>
    </row>
    <row r="13" spans="1:24" x14ac:dyDescent="0.35">
      <c r="A13" s="64"/>
      <c r="B13" s="65"/>
      <c r="C13" s="65"/>
      <c r="D13" s="65"/>
      <c r="E13" s="65"/>
      <c r="F13" s="65"/>
      <c r="G13" s="65"/>
      <c r="H13" s="65"/>
      <c r="I13" t="s">
        <v>84</v>
      </c>
      <c r="J13" s="73">
        <f t="shared" si="0"/>
        <v>0</v>
      </c>
      <c r="K13" s="73">
        <f>IF($P$5="Assistant1",AF56,IF($P$5="Assistant2",AF57,IF($P$5="Assistant3",AF58,IF($P$5="Assistant4",AF59,IF($P$5="Assistant5",AF60,IF($P$5="Associate1",AF62,IF($P$5="Associate2",AF63,IF($P$5="Associate3",AF64,IF($P$5="Associate4",AF65,IF($P$5="Professor1",AF67,IF($P$5="Professor2",AF68,IF($P$5="Professor3",AF69,IF($P$5="Professor4",AF70,IF($P$5="Professor5",AF71,IF($P$5="Professor6",AF72,IF($P$5="Professor7",AF73,IF($P$5="Professor8",AF74,IF($P$5="Professor9",0))))))))))))))))))</f>
        <v>0</v>
      </c>
      <c r="L13" s="74">
        <f>IF($P$5="Assistant1",AD56,IF($P$5="Assistant2",AD57,IF($P$5="Assistant3",AD58,IF($P$5="Assistant4",AD59,IF($P$5="Assistant5",AD60,IF($P$5="Associate1",AD62,IF($P$5="Associate2",AD63,IF($P$5="Associate3",AD64,IF($P$5="Associate4",AD65,IF($P$5="Professor1",AD67,IF($P$5="Professor2",AD68,IF($P$5="Professor3",AD69,IF($P$5="Professor4",AD70,IF($P$5="Professor5",AD71,IF($P$5="Professor6",AD72,IF($P$5="Professor7",AD73,IF($P$5="Professor8",AD74,IF($P$5="Professor9",0))))))))))))))))))</f>
        <v>0</v>
      </c>
      <c r="M13" s="77">
        <f>IF($P$5="Assistant1",AE56,IF($P$5="Assistant2",AE57,IF($P$5="Assistant3",AE58,IF($P$5="Assistant4",AE59,IF($P$5="Assistant5",AE60,IF($P$5="Associate1",AE62,IF($P$5="Associate2",AE63,IF($P$5="Associate3",AE64,IF($P$5="Associate4",AE65,IF($P$5="Professor1",AE67,IF($P$5="Professor2",AE68,IF($P$5="Professor3",AE69,IF($P$5="Professor4",AE70,IF($P$5="Professor5",AE71,IF($P$5="Professor6",AE72,IF($P$5="Professor7",AE73,IF($P$5="Professor8",AE74,IF($P$5="Professor9",0))))))))))))))))))</f>
        <v>0</v>
      </c>
      <c r="N13" s="76">
        <f>IF($P$5="Assistant1",N22,IF($P$5="Assistant2",N23,IF($P$5="Assistant3",N24,IF($P$5="Assistant4",N25,IF($P$5="Assistant5",N26,IF($P$5="Associate1",N28,IF($P$5="Associate2",N29,IF($P$5="Associate3",N30,IF($P$5="Associate4",N31,IF($P$5="Professor1",N33,IF($P$5="Professor2",N34,IF($P$5="Professor3",N35,IF($P$5="Professor4",N36,IF($P$5="Professor5",N37,IF($P$5="Professor6",N38,IF($P$5="Professor7",N39,IF($P$5="Professor8",N40,IF($P$5="Professor9",0))))))))))))))))))</f>
        <v>0</v>
      </c>
      <c r="O13" s="52"/>
      <c r="P13" s="52" t="str">
        <f t="shared" si="1"/>
        <v>00</v>
      </c>
      <c r="Q13" s="52"/>
      <c r="R13" s="52"/>
      <c r="S13" s="52"/>
      <c r="T13" s="52"/>
    </row>
    <row r="14" spans="1:24" x14ac:dyDescent="0.35">
      <c r="A14" s="49"/>
      <c r="B14" s="50"/>
      <c r="C14" s="50"/>
      <c r="D14" s="50"/>
      <c r="E14" s="50"/>
      <c r="F14" s="50"/>
      <c r="G14" s="50"/>
      <c r="H14" s="50"/>
      <c r="I14" t="s">
        <v>27</v>
      </c>
      <c r="J14" s="72">
        <f t="shared" si="0"/>
        <v>86600</v>
      </c>
      <c r="K14" s="72">
        <f>IF($P$5="Assistant1",L56,IF($P$5="Assistant2",L57,IF($P$5="Assistant3",L58,IF($P$5="Assistant4",L59,IF($P$5="Assistant5",L60,IF($P$5="Associate1",L62,IF($P$5="Associate2",L63,IF($P$5="Associate3",L64,IF($P$5="Associate4",L65,IF($P$5="Professor1",L67,IF($P$5="Professor2",L68,IF($P$5="Professor3",L69,IF($P$5="Professor4",L70,IF($P$5="Professor5",L71,IF($P$5="Professor6",L72,IF($P$5="Professor7",L73,IF($P$5="Professor8",L74,IF($P$5="Professor9",0))))))))))))))))))</f>
        <v>0</v>
      </c>
      <c r="L14" s="71" t="str">
        <f>IF($P$5="Assistant1",J56,IF($P$5="Assistant2",J57,IF($P$5="Assistant3",J58,IF($P$5="Assistant4",J59,IF($P$5="Assistant5",J60,IF($P$5="Associate1",J62,IF($P$5="Associate2",J63,IF($P$5="Associate3",J64,IF($P$5="Associate4",J65,IF($P$5="Professor1",J67,IF($P$5="Professor2",J68,IF($P$5="Professor3",J69,IF($P$5="Professor4",J70,IF($P$5="Professor5",J71,IF($P$5="Professor6",J72,IF($P$5="Professor7",J73,IF($P$5="Professor8",J74,IF($P$5="Professor9",0))))))))))))))))))</f>
        <v>Asst</v>
      </c>
      <c r="M14" s="63">
        <f>IF($P$5="Assistant1",K56,IF($P$5="Assistant2",K57,IF($P$5="Assistant3",K58,IF($P$5="Assistant4",K59,IF($P$5="Assistant5",K60,IF($P$5="Associate1",K62,IF($P$5="Associate2",K63,IF($P$5="Associate3",K64,IF($P$5="Associate4",K65,IF($P$5="Professor1",K67,IF($P$5="Professor2",K68,IF($P$5="Professor3",K69,IF($P$5="Professor4",K70,IF($P$5="Professor5",K71,IF($P$5="Professor6",K72,IF($P$5="Professor7",K73,IF($P$5="Professor8",K74,IF($P$5="Professor9",0))))))))))))))))))</f>
        <v>3</v>
      </c>
      <c r="N14" s="61">
        <f>IF($P$5="Assistant1",O22,IF($P$5="Assistant2",O23,IF($P$5="Assistant3",O24,IF($P$5="Assistant4",O25,IF($P$5="Assistant5",O26,IF($P$5="Associate1",O28,IF($P$5="Associate2",O29,IF($P$5="Associate3",O30,IF($P$5="Associate4",O31,IF($P$5="Professor1",O33,IF($P$5="Professor2",O34,IF($P$5="Professor3",O35,IF($P$5="Professor4",O36,IF($P$5="Professor5",O37,IF($P$5="Professor6",O38,IF($P$5="Professor7",O39,IF($P$5="Professor8",O40,IF($P$5="Professor9",0))))))))))))))))))</f>
        <v>86600</v>
      </c>
      <c r="O14" s="52"/>
      <c r="P14" s="52" t="str">
        <f t="shared" si="1"/>
        <v>Asst3</v>
      </c>
      <c r="Q14" s="52"/>
      <c r="R14" s="52"/>
      <c r="S14" s="52"/>
      <c r="T14" s="52"/>
    </row>
    <row r="15" spans="1:24" x14ac:dyDescent="0.35">
      <c r="A15" s="49"/>
      <c r="B15" s="50"/>
      <c r="C15" s="50"/>
      <c r="D15" s="50"/>
      <c r="E15" s="50"/>
      <c r="F15" s="50"/>
      <c r="G15" s="50"/>
      <c r="H15" s="50"/>
      <c r="I15" t="s">
        <v>28</v>
      </c>
      <c r="J15" s="73">
        <f t="shared" si="0"/>
        <v>86600</v>
      </c>
      <c r="K15" s="73">
        <f>IF($P$5="Assistant1",P56,IF($P$5="Assistant2",P57,IF($P$5="Assistant3",P58,IF($P$5="Assistant4",P59,IF($P$5="Assistant5",P60,IF($P$5="Associate1",P62,IF($P$5="Associate2",P63,IF($P$5="Associate3",P64,IF($P$5="Associate4",P65,IF($P$5="Professor1",P67,IF($P$5="Professor2",P68,IF($P$5="Professor3",P69,IF($P$5="Professor4",P70,IF($P$5="Professor5",P71,IF($P$5="Professor6",P72,IF($P$5="Professor7",P73,IF($P$5="Professor8",P74,IF($P$5="Professor9",0))))))))))))))))))</f>
        <v>1600</v>
      </c>
      <c r="L15" s="74" t="str">
        <f>IF($P$5="Assistant1",N56,IF($P$5="Assistant2",N57,IF($P$5="Assistant3",N58,IF($P$5="Assistant4",N59,IF($P$5="Assistant5",N60,IF($P$5="Associate1",N62,IF($P$5="Associate2",N63,IF($P$5="Associate3",N64,IF($P$5="Associate4",N65,IF($P$5="Professor1",N67,IF($P$5="Professor2",N68,IF($P$5="Professor3",N69,IF($P$5="Professor4",N70,IF($P$5="Professor5",N71,IF($P$5="Professor6",N72,IF($P$5="Professor7",N73,IF($P$5="Professor8",N74,IF($P$5="Professor9",0))))))))))))))))))</f>
        <v>Asst</v>
      </c>
      <c r="M15" s="75">
        <f>IF($P$5="Assistant1",O56,IF($P$5="Assistant2",O57,IF($P$5="Assistant3",O58,IF($P$5="Assistant4",O59,IF($P$5="Assistant5",O60,IF($P$5="Associate1",O62,IF($P$5="Associate2",O63,IF($P$5="Associate3",O64,IF($P$5="Associate4",O65,IF($P$5="Professor1",O67,IF($P$5="Professor2",O68,IF($P$5="Professor3",O69,IF($P$5="Professor4",O70,IF($P$5="Professor5",O71,IF($P$5="Professor6",O72,IF($P$5="Professor7",O73,IF($P$5="Professor8",O74,IF($P$5="Professor9",0))))))))))))))))))</f>
        <v>3</v>
      </c>
      <c r="N15" s="76">
        <f>IF($P$5="Assistant1",P22,IF($P$5="Assistant2",P23,IF($P$5="Assistant3",P24,IF($P$5="Assistant4",P25,IF($P$5="Assistant5",P26,IF($P$5="Associate1",P28,IF($P$5="Associate2",P29,IF($P$5="Associate3",P30,IF($P$5="Associate4",P31,IF($P$5="Professor1",P33,IF($P$5="Professor2",P34,IF($P$5="Professor3",P35,IF($P$5="Professor4",P36,IF($P$5="Professor5",P37,IF($P$5="Professor6",P38,IF($P$5="Professor7",P39,IF($P$5="Professor8",P40,IF($P$5="Professor9",0))))))))))))))))))</f>
        <v>88200</v>
      </c>
      <c r="O15" s="52"/>
      <c r="P15" s="52" t="str">
        <f t="shared" si="1"/>
        <v>Asst3</v>
      </c>
      <c r="Q15" s="52"/>
      <c r="R15" s="52"/>
      <c r="S15" s="52"/>
      <c r="T15" s="52"/>
    </row>
    <row r="16" spans="1:24" x14ac:dyDescent="0.35">
      <c r="A16" s="49"/>
      <c r="B16" s="50"/>
      <c r="C16" s="50"/>
      <c r="D16" s="50"/>
      <c r="E16" s="50"/>
      <c r="F16" s="50"/>
      <c r="G16" s="50"/>
      <c r="H16" s="50"/>
      <c r="I16" t="s">
        <v>51</v>
      </c>
      <c r="J16" s="72">
        <f t="shared" si="0"/>
        <v>0</v>
      </c>
      <c r="K16" s="72">
        <f>IF($P$5="Assistant1",T56,IF($P$5="Assistant2",T57,IF($P$5="Assistant3",T58,IF($P$5="Assistant4",T59,IF($P$5="Assistant5",T60,IF($P$5="Associate1",T62,IF($P$5="Associate2",T63,IF($P$5="Associate3",T64,IF($P$5="Associate4",T65,IF($P$5="Professor1",T67,IF($P$5="Professor2",T68,IF($P$5="Professor3",T69,IF($P$5="Professor4",T70,IF($P$5="Professor5",T71,IF($P$5="Professor6",T72,IF($P$5="Professor7",T73,IF($P$5="Professor8",T74,IF($P$5="Professor9",0))))))))))))))))))</f>
        <v>0</v>
      </c>
      <c r="L16" s="71">
        <f>IF($P$5="Assistant1",R56,IF($P$5="Assistant2",R57,IF($P$5="Assistant3",R58,IF($P$5="Assistant4",R59,IF($P$5="Assistant5",R60,IF($P$5="Associate1",R62,IF($P$5="Associate2",R63,IF($P$5="Associate3",R64,IF($P$5="Associate4",R65,IF($P$5="Professor1",R67,IF($P$5="Professor2",R68,IF($P$5="Professor3",R69,IF($P$5="Professor4",R70,IF($P$5="Professor5",R71,IF($P$5="Professor6",R72,IF($P$5="Professor7",R73,IF($P$5="Professor8",R74,IF($P$5="Professor9",0))))))))))))))))))</f>
        <v>0</v>
      </c>
      <c r="M16" s="63">
        <f>IF($P$5="Assistant1",S56,IF($P$5="Assistant2",S57,IF($P$5="Assistant3",S58,IF($P$5="Assistant4",S59,IF($P$5="Assistant5",S60,IF($P$5="Associate1",S62,IF($P$5="Associate2",S63,IF($P$5="Associate3",S64,IF($P$5="Associate4",S65,IF($P$5="Professor1",S67,IF($P$5="Professor2",S68,IF($P$5="Professor3",S69,IF($P$5="Professor4",S70,IF($P$5="Professor5",S71,IF($P$5="Professor6",S72,IF($P$5="Professor7",S73,IF($P$5="Professor8",S74,IF($P$5="Professor9",0))))))))))))))))))</f>
        <v>0</v>
      </c>
      <c r="N16" s="61">
        <f>IF($P$5="Assistant1",Q22,IF($P$5="Assistant2",Q23,IF($P$5="Assistant3",Q24,IF($P$5="Assistant4",Q25,IF($P$5="Assistant5",Q26,IF($P$5="Associate1",Q28,IF($P$5="Associate2",Q29,IF($P$5="Associate3",Q30,IF($P$5="Associate4",Q31,IF($P$5="Professor1",Q33,IF($P$5="Professor2",Q34,IF($P$5="Professor3",Q35,IF($P$5="Professor4",Q36,IF($P$5="Professor5",Q37,IF($P$5="Professor6",Q38,IF($P$5="Professor7",Q39,IF($P$5="Professor8",Q40,IF($P$5="Professor9",0))))))))))))))))))</f>
        <v>0</v>
      </c>
      <c r="O16" s="52"/>
      <c r="P16" s="52" t="str">
        <f t="shared" si="1"/>
        <v>00</v>
      </c>
      <c r="Q16" s="52"/>
      <c r="R16" s="52"/>
      <c r="S16" s="52"/>
      <c r="T16" s="52"/>
    </row>
    <row r="17" spans="1:21" x14ac:dyDescent="0.35">
      <c r="A17" s="49"/>
      <c r="B17" s="50"/>
      <c r="C17" s="50"/>
      <c r="D17" s="50"/>
      <c r="E17" s="50"/>
      <c r="F17" s="50"/>
      <c r="G17" s="50"/>
      <c r="H17" s="50"/>
      <c r="I17" t="s">
        <v>52</v>
      </c>
      <c r="J17" s="73">
        <f t="shared" si="0"/>
        <v>0</v>
      </c>
      <c r="K17" s="73">
        <f>IF($P$5="Assistant1",X56,IF($P$5="Assistant2",X57,IF($P$5="Assistant3",X58,IF($P$5="Assistant4",X59,IF($P$5="Assistant5",X60,IF($P$5="Associate1",X62,IF($P$5="Associate2",X63,IF($P$5="Associate3",X64,IF($P$5="Associate4",X65,IF($P$5="Professor1",X66,IF($P$5="Professor2",X67,IF($P$5="Professor3",X68,IF($P$5="Professor4",X69,IF($P$5="Professor5",X70,IF($P$5="Professor6",X71,IF($P$5="Professor7",X72,IF($P$5="Professor8",X73,IF($P$5="Professor9",0))))))))))))))))))</f>
        <v>0</v>
      </c>
      <c r="L17" s="74">
        <f>IF($P$5="Assistant1",V56,IF($P$5="Assistant2",V57,IF($P$5="Assistant3",V58,IF($P$5="Assistant4",V59,IF($P$5="Assistant5",V60,IF($P$5="Associate1",V62,IF($P$5="Associate2",V63,IF($P$5="Associate3",V64,IF($P$5="Associate4",V65,IF($P$5="Professor1",V66,IF($P$5="Professor2",V67,IF($P$5="Professor3",V68,IF($P$5="Professor4",V69,IF($P$5="Professor5",V70,IF($P$5="Professor6",V71,IF($P$5="Professor7",V72,IF($P$5="Professor8",V73,IF($P$5="Professor9",0))))))))))))))))))</f>
        <v>0</v>
      </c>
      <c r="M17" s="75">
        <f>IF($P$5="Assistant1",W56,IF($P$5="Assistant2",W57,IF($P$5="Assistant3",W58,IF($P$5="Assistant4",W59,IF($P$5="Assistant5",W60,IF($P$5="Associate1",W62,IF($P$5="Associate2",W63,IF($P$5="Associate3",W64,IF($P$5="Associate4",W65,IF($P$5="Professor1",W66,IF($P$5="Professor2",W67,IF($P$5="Professor3",W68,IF($P$5="Professor4",W69,IF($P$5="Professor5",W70,IF($P$5="Professor6",W71,IF($P$5="Professor7",W72,IF($P$5="Professor8",W73,IF($P$5="Professor9",0))))))))))))))))))</f>
        <v>0</v>
      </c>
      <c r="N17" s="76">
        <f>IF($P$5="Assistant1",R22,IF($P$5="Assistant2",R23,IF($P$5="Assistant3",R24,IF($P$5="Assistant4",R25,IF($P$5="Assistant5",R26,IF($P$5="Associate1",R28,IF($P$5="Associate2",R29,IF($P$5="Associate3",R30,IF($P$5="Associate4",R31,IF($P$5="Professor1",R33,IF($P$5="Professor2",R34,IF($P$5="Professor3",R35,IF($P$5="Professor4",R36,IF($P$5="Professor5",R37,IF($P$5="Professor6",R38,IF($P$5="Professor7",R39,IF($P$5="Professor8",R40,IF($P$5="Professor9",0))))))))))))))))))</f>
        <v>0</v>
      </c>
      <c r="O17" s="52"/>
      <c r="P17" s="52" t="str">
        <f t="shared" si="1"/>
        <v>00</v>
      </c>
      <c r="Q17" s="52"/>
      <c r="R17" s="52"/>
      <c r="S17" s="52"/>
      <c r="T17" s="52"/>
    </row>
    <row r="18" spans="1:21" x14ac:dyDescent="0.35">
      <c r="A18" s="1"/>
      <c r="B18" s="2"/>
      <c r="C18" s="2"/>
      <c r="D18" s="2"/>
      <c r="E18" s="3"/>
      <c r="F18" s="3"/>
      <c r="G18" s="4"/>
      <c r="H18" s="4"/>
      <c r="I18" s="4"/>
      <c r="N18" s="31"/>
    </row>
    <row r="19" spans="1:21" hidden="1" x14ac:dyDescent="0.35">
      <c r="A19" s="8"/>
      <c r="B19" s="9"/>
      <c r="C19" s="2" t="s">
        <v>0</v>
      </c>
      <c r="D19" s="10"/>
      <c r="E19" s="24"/>
      <c r="F19" s="24"/>
      <c r="G19" s="4"/>
      <c r="H19" s="11"/>
      <c r="I19" s="4"/>
      <c r="K19" s="96" t="s">
        <v>88</v>
      </c>
      <c r="L19" s="96"/>
      <c r="M19" s="96" t="s">
        <v>87</v>
      </c>
      <c r="N19" s="96"/>
      <c r="O19" s="96" t="s">
        <v>18</v>
      </c>
      <c r="P19" s="96"/>
      <c r="Q19" s="96" t="s">
        <v>19</v>
      </c>
      <c r="R19" s="96"/>
      <c r="T19" s="96" t="s">
        <v>89</v>
      </c>
      <c r="U19" s="96"/>
    </row>
    <row r="20" spans="1:21" hidden="1" x14ac:dyDescent="0.35">
      <c r="A20" s="12" t="s">
        <v>1</v>
      </c>
      <c r="B20" s="13" t="s">
        <v>2</v>
      </c>
      <c r="C20" s="13" t="s">
        <v>2</v>
      </c>
      <c r="D20" s="14"/>
      <c r="E20" s="14" t="s">
        <v>3</v>
      </c>
      <c r="F20" s="14"/>
      <c r="G20" s="4"/>
      <c r="H20" s="15"/>
      <c r="I20" s="4"/>
      <c r="K20" s="26" t="s">
        <v>12</v>
      </c>
      <c r="L20" s="26" t="s">
        <v>13</v>
      </c>
      <c r="M20" s="66" t="s">
        <v>12</v>
      </c>
      <c r="N20" s="66" t="s">
        <v>13</v>
      </c>
      <c r="O20" s="26" t="s">
        <v>21</v>
      </c>
      <c r="P20" s="26" t="s">
        <v>22</v>
      </c>
      <c r="Q20" s="28" t="s">
        <v>21</v>
      </c>
      <c r="R20" s="28" t="s">
        <v>20</v>
      </c>
      <c r="T20" s="88" t="s">
        <v>88</v>
      </c>
      <c r="U20" s="89" t="s">
        <v>87</v>
      </c>
    </row>
    <row r="21" spans="1:21" hidden="1" x14ac:dyDescent="0.35">
      <c r="A21" s="5"/>
      <c r="B21" s="6"/>
      <c r="C21" s="7"/>
      <c r="D21" s="16"/>
      <c r="E21" s="16"/>
      <c r="F21" s="16"/>
      <c r="G21" s="4"/>
      <c r="H21" s="4"/>
      <c r="I21" s="4"/>
      <c r="T21" s="44"/>
      <c r="U21" s="40"/>
    </row>
    <row r="22" spans="1:21" hidden="1" x14ac:dyDescent="0.35">
      <c r="A22" s="8" t="s">
        <v>4</v>
      </c>
      <c r="B22" s="7">
        <v>1</v>
      </c>
      <c r="C22" s="17">
        <v>2</v>
      </c>
      <c r="D22" s="4"/>
      <c r="E22" s="44">
        <v>78200</v>
      </c>
      <c r="F22" s="40"/>
      <c r="G22" s="19"/>
      <c r="I22" s="4"/>
      <c r="K22" s="25">
        <f>MROUND(E23+(E24-E23)/3,100)+$J$5</f>
        <v>83700</v>
      </c>
      <c r="L22" s="25">
        <f>MROUND(E23+(2*(E24-E23))/3,100)+$J$5</f>
        <v>85100</v>
      </c>
      <c r="M22" s="25"/>
      <c r="N22" s="25"/>
      <c r="O22" s="25">
        <f>MROUND(E24+$J$5,100)</f>
        <v>86600</v>
      </c>
      <c r="P22" s="25">
        <f>MROUND(E24+(E25-E24)/3,100)+$J$5</f>
        <v>88200</v>
      </c>
      <c r="T22" s="39">
        <f>E23+$J$5</f>
        <v>82200</v>
      </c>
      <c r="U22" s="40"/>
    </row>
    <row r="23" spans="1:21" hidden="1" x14ac:dyDescent="0.35">
      <c r="A23" s="8" t="s">
        <v>5</v>
      </c>
      <c r="B23" s="7">
        <v>2</v>
      </c>
      <c r="C23" s="17">
        <v>2</v>
      </c>
      <c r="D23" s="4"/>
      <c r="E23" s="44">
        <v>82200</v>
      </c>
      <c r="F23" s="40"/>
      <c r="G23" s="19"/>
      <c r="I23" s="4"/>
      <c r="K23" s="25">
        <f>MROUND(E24+(E25-E24)/3,100)+$J$5</f>
        <v>88200</v>
      </c>
      <c r="L23" s="25">
        <f>MROUND(E24+(2*(E25-E24))/3,100)+$J$5</f>
        <v>89800</v>
      </c>
      <c r="M23" s="25"/>
      <c r="N23" s="25"/>
      <c r="O23" s="25">
        <f>MROUND(E25+$J$5,100)</f>
        <v>91400</v>
      </c>
      <c r="P23" s="25">
        <f>MROUND(E25+(E26-E25)/3,100)+$J$5</f>
        <v>93100</v>
      </c>
      <c r="T23" s="39">
        <f>E24+$J$5</f>
        <v>86600</v>
      </c>
      <c r="U23" s="40"/>
    </row>
    <row r="24" spans="1:21" hidden="1" x14ac:dyDescent="0.35">
      <c r="A24" s="20" t="str">
        <f>"(1300)"</f>
        <v>(1300)</v>
      </c>
      <c r="B24" s="7">
        <v>3</v>
      </c>
      <c r="C24" s="17">
        <v>2</v>
      </c>
      <c r="D24" s="4"/>
      <c r="E24" s="44">
        <v>86600</v>
      </c>
      <c r="F24" s="40"/>
      <c r="G24" s="19"/>
      <c r="I24" s="4"/>
      <c r="K24" s="25">
        <f>MROUND(E25+(E26-E25)/3,100)+$J$5</f>
        <v>93100</v>
      </c>
      <c r="L24" s="25">
        <f>MROUND(E25+(2*(E26-E25))/3,100)+$J$5</f>
        <v>94700</v>
      </c>
      <c r="M24" s="25"/>
      <c r="N24" s="25"/>
      <c r="O24" s="25">
        <f>MROUND(E26+$J$5,100)</f>
        <v>96400</v>
      </c>
      <c r="P24" s="30">
        <f>MROUND(E26+(E29-E26)/3,100)+$J$5</f>
        <v>98100</v>
      </c>
      <c r="T24" s="39">
        <f>E25+$J$5</f>
        <v>91400</v>
      </c>
      <c r="U24" s="40"/>
    </row>
    <row r="25" spans="1:21" hidden="1" x14ac:dyDescent="0.35">
      <c r="A25" s="8"/>
      <c r="B25" s="7">
        <v>4</v>
      </c>
      <c r="C25" s="17">
        <v>2</v>
      </c>
      <c r="D25" s="4"/>
      <c r="E25" s="44">
        <v>91400</v>
      </c>
      <c r="F25" s="40"/>
      <c r="G25" s="19"/>
      <c r="I25" s="4"/>
      <c r="K25" s="30">
        <f>MROUND(E26+(E29-E26)/3,100)+$J$5</f>
        <v>98100</v>
      </c>
      <c r="L25" s="30">
        <f>MROUND(E26+(2*(E29-E26))/3,100)+$J$5</f>
        <v>99800</v>
      </c>
      <c r="M25" s="30">
        <f>MROUND(E28+(E29-E28)/3,100)+$J$5</f>
        <v>98200</v>
      </c>
      <c r="N25" s="30">
        <f>MROUND(E28+(2*(E29-E28))/3,100)+$J$5</f>
        <v>99800</v>
      </c>
      <c r="O25" s="25"/>
      <c r="Q25" s="25">
        <f>MROUND(E29+$J$5,100)</f>
        <v>101500</v>
      </c>
      <c r="R25" s="25">
        <f>MROUND(E29+(E30-E29)/3,100)+$J$5</f>
        <v>103300</v>
      </c>
      <c r="T25" s="39">
        <f>E26+$J$5</f>
        <v>96400</v>
      </c>
      <c r="U25" s="40">
        <f>E28+$J$5</f>
        <v>96500</v>
      </c>
    </row>
    <row r="26" spans="1:21" hidden="1" x14ac:dyDescent="0.35">
      <c r="A26" s="8"/>
      <c r="B26" s="7">
        <v>5</v>
      </c>
      <c r="C26" s="17">
        <v>2</v>
      </c>
      <c r="D26" s="4"/>
      <c r="E26" s="44">
        <v>96400</v>
      </c>
      <c r="F26" s="40"/>
      <c r="G26" s="19"/>
      <c r="H26" s="39"/>
      <c r="I26" s="4"/>
      <c r="K26" s="78"/>
      <c r="L26" s="78"/>
      <c r="M26" s="30">
        <f>MROUND(E29+(E30-E29)/3,100)+$J$5</f>
        <v>103300</v>
      </c>
      <c r="N26" s="30">
        <f>MROUND(E29+(2*(E30-E29))/3,100)+$J$5</f>
        <v>105000</v>
      </c>
      <c r="O26" s="25"/>
      <c r="Q26" s="25">
        <f>MROUND(E30+$J$5,100)</f>
        <v>106800</v>
      </c>
      <c r="R26" s="25">
        <f>MROUND(E30+(E31-E30)/3,100)+$J$5</f>
        <v>108800</v>
      </c>
      <c r="T26" s="39"/>
      <c r="U26" s="40">
        <f>E29+$J$5</f>
        <v>101500</v>
      </c>
    </row>
    <row r="27" spans="1:21" hidden="1" x14ac:dyDescent="0.35">
      <c r="A27" s="8"/>
      <c r="B27" s="7" t="s">
        <v>6</v>
      </c>
      <c r="C27" s="17"/>
      <c r="D27" s="4"/>
      <c r="E27" s="44"/>
      <c r="F27" s="40"/>
      <c r="G27" s="19"/>
      <c r="H27" s="39"/>
      <c r="I27" s="4"/>
      <c r="T27" s="44"/>
      <c r="U27" s="40"/>
    </row>
    <row r="28" spans="1:21" hidden="1" x14ac:dyDescent="0.35">
      <c r="A28" s="8" t="s">
        <v>7</v>
      </c>
      <c r="B28" s="7">
        <v>1</v>
      </c>
      <c r="C28" s="17">
        <v>2</v>
      </c>
      <c r="D28" s="4"/>
      <c r="E28" s="44">
        <v>96500</v>
      </c>
      <c r="F28" s="40"/>
      <c r="G28" s="19"/>
      <c r="H28" s="39"/>
      <c r="I28" s="4"/>
      <c r="K28" s="25">
        <f>MROUND(E29+(E30-E29)/3,100)+$J$5</f>
        <v>103300</v>
      </c>
      <c r="L28" s="25">
        <f>MROUND(E29+(2*(E30-E29))/3,100)+$J$5</f>
        <v>105000</v>
      </c>
      <c r="M28" s="25"/>
      <c r="N28" s="25"/>
      <c r="O28" s="25">
        <f>MROUND(E30+$J$5,100)</f>
        <v>106800</v>
      </c>
      <c r="P28" s="25">
        <f>MROUND(E30+(E31-E30)/3,100)+$J$5</f>
        <v>108800</v>
      </c>
      <c r="T28" s="44">
        <f>E29+$J$5</f>
        <v>101500</v>
      </c>
      <c r="U28" s="40"/>
    </row>
    <row r="29" spans="1:21" hidden="1" x14ac:dyDescent="0.35">
      <c r="A29" s="8" t="s">
        <v>5</v>
      </c>
      <c r="B29" s="7">
        <v>2</v>
      </c>
      <c r="C29" s="17">
        <v>2</v>
      </c>
      <c r="D29" s="4"/>
      <c r="E29" s="44">
        <v>101500</v>
      </c>
      <c r="F29" s="40"/>
      <c r="G29" s="19"/>
      <c r="H29" s="39"/>
      <c r="I29" s="4"/>
      <c r="K29" s="25">
        <f>MROUND(E30+(E31-E30)/3,100)+$J$5</f>
        <v>108800</v>
      </c>
      <c r="L29" s="25">
        <f>MROUND(E30+(2*(E31-E30))/3,100)+$J$5</f>
        <v>110800</v>
      </c>
      <c r="M29" s="25"/>
      <c r="N29" s="25"/>
      <c r="O29" s="25">
        <f>MROUND(E31+$J$5,100)</f>
        <v>112800</v>
      </c>
      <c r="P29" s="30">
        <f>MROUND(E31+(E34-E31)/3,100)+$J$5</f>
        <v>115800</v>
      </c>
      <c r="T29" s="44">
        <f>E30+$J$5</f>
        <v>106800</v>
      </c>
      <c r="U29" s="40"/>
    </row>
    <row r="30" spans="1:21" hidden="1" x14ac:dyDescent="0.35">
      <c r="A30" s="20" t="s">
        <v>8</v>
      </c>
      <c r="B30" s="7">
        <v>3</v>
      </c>
      <c r="C30" s="17">
        <v>2</v>
      </c>
      <c r="D30" s="4"/>
      <c r="E30" s="44">
        <v>106800</v>
      </c>
      <c r="F30" s="40"/>
      <c r="G30" s="3"/>
      <c r="H30" s="39"/>
      <c r="I30" s="4"/>
      <c r="K30" s="30">
        <f>MROUND(E31+(E34-E31)/3,100)+$J$5</f>
        <v>115800</v>
      </c>
      <c r="L30" s="30">
        <f>MROUND(E31+(2*(E34-E31))/3,100)+$J$5</f>
        <v>118700</v>
      </c>
      <c r="M30" s="30">
        <f>MROUND(E33+(E34-E33)/3,100)+$J$5</f>
        <v>115800</v>
      </c>
      <c r="N30" s="30">
        <f>MROUND(E33+(2*(E34-E33))/3,100)+$J$5</f>
        <v>118800</v>
      </c>
      <c r="O30" s="30"/>
      <c r="Q30" s="30">
        <f>MROUND(E34+$J$5,100)</f>
        <v>121700</v>
      </c>
      <c r="R30" s="30">
        <f>MROUND(E34+(E35-E34)/3,100)+$J$5</f>
        <v>124800</v>
      </c>
      <c r="T30" s="44">
        <f>E31+$J$5</f>
        <v>112800</v>
      </c>
      <c r="U30" s="40">
        <f>E33+$J$5</f>
        <v>112900</v>
      </c>
    </row>
    <row r="31" spans="1:21" hidden="1" x14ac:dyDescent="0.35">
      <c r="A31" s="8"/>
      <c r="B31" s="7">
        <v>4</v>
      </c>
      <c r="C31" s="17">
        <v>3</v>
      </c>
      <c r="D31" s="4"/>
      <c r="E31" s="44">
        <v>112800</v>
      </c>
      <c r="F31" s="40"/>
      <c r="G31" s="19"/>
      <c r="H31" s="39"/>
      <c r="I31" s="4"/>
      <c r="K31" s="30"/>
      <c r="L31" s="30"/>
      <c r="M31" s="30">
        <f>MROUND(E34+(E35-E34)/3,100)+$J$5</f>
        <v>124800</v>
      </c>
      <c r="N31" s="30">
        <f>MROUND(E34+(2*(E35-E34))/3,100)+$J$5</f>
        <v>128000</v>
      </c>
      <c r="O31" s="31"/>
      <c r="P31" s="31"/>
      <c r="Q31" s="30">
        <f>MROUND(E35+$J$5,100)</f>
        <v>131100</v>
      </c>
      <c r="R31" s="30">
        <f>MROUND(E35+(E36-E35)/3,100)+$J$5</f>
        <v>134400</v>
      </c>
      <c r="T31" s="44"/>
      <c r="U31" s="40">
        <f>E34+$J$5</f>
        <v>121700</v>
      </c>
    </row>
    <row r="32" spans="1:21" hidden="1" x14ac:dyDescent="0.35">
      <c r="A32" s="8"/>
      <c r="B32" s="7"/>
      <c r="C32" s="17"/>
      <c r="D32" s="4"/>
      <c r="E32" s="44"/>
      <c r="F32" s="40"/>
      <c r="G32" s="19"/>
      <c r="H32" s="4"/>
      <c r="I32" s="4"/>
      <c r="T32" s="44"/>
      <c r="U32" s="40"/>
    </row>
    <row r="33" spans="1:21" hidden="1" x14ac:dyDescent="0.35">
      <c r="A33" s="8" t="s">
        <v>5</v>
      </c>
      <c r="B33" s="7">
        <v>1</v>
      </c>
      <c r="C33" s="17">
        <v>3</v>
      </c>
      <c r="D33" s="4"/>
      <c r="E33" s="44">
        <v>112900</v>
      </c>
      <c r="F33" s="40"/>
      <c r="G33" s="19"/>
      <c r="H33" s="39"/>
      <c r="I33" s="4"/>
      <c r="K33" s="30">
        <f t="shared" ref="K33:K39" si="2">MROUND(E34+(E35-E34)/3,100)+$J$5</f>
        <v>124800</v>
      </c>
      <c r="L33" s="30">
        <f t="shared" ref="L33:L39" si="3">MROUND(E34+(2*(E35-E34))/3,100)+$J$5</f>
        <v>128000</v>
      </c>
      <c r="M33" s="30"/>
      <c r="N33" s="30"/>
      <c r="O33" s="30">
        <f t="shared" ref="O33:O39" si="4">MROUND(E35+$J$5,100)</f>
        <v>131100</v>
      </c>
      <c r="P33" s="30">
        <f t="shared" ref="P33:P38" si="5">MROUND(E35+(E36-E35)/3,100)+$J$5</f>
        <v>134400</v>
      </c>
      <c r="T33" s="44">
        <f t="shared" ref="T33:T40" si="6">E34+$J$5</f>
        <v>121700</v>
      </c>
      <c r="U33" s="40"/>
    </row>
    <row r="34" spans="1:21" hidden="1" x14ac:dyDescent="0.35">
      <c r="A34" s="20" t="s">
        <v>9</v>
      </c>
      <c r="B34" s="7">
        <v>2</v>
      </c>
      <c r="C34" s="17">
        <v>3</v>
      </c>
      <c r="D34" s="4"/>
      <c r="E34" s="44">
        <v>121700</v>
      </c>
      <c r="F34" s="40"/>
      <c r="G34" s="19"/>
      <c r="H34" s="39"/>
      <c r="I34" s="4"/>
      <c r="K34" s="30">
        <f t="shared" si="2"/>
        <v>134400</v>
      </c>
      <c r="L34" s="30">
        <f t="shared" si="3"/>
        <v>137700</v>
      </c>
      <c r="M34" s="30"/>
      <c r="N34" s="30"/>
      <c r="O34" s="30">
        <f t="shared" si="4"/>
        <v>141000</v>
      </c>
      <c r="P34" s="30">
        <f t="shared" si="5"/>
        <v>144500</v>
      </c>
      <c r="T34" s="44">
        <f t="shared" si="6"/>
        <v>131100</v>
      </c>
      <c r="U34" s="40"/>
    </row>
    <row r="35" spans="1:21" hidden="1" x14ac:dyDescent="0.35">
      <c r="A35" s="5"/>
      <c r="B35" s="7">
        <v>3</v>
      </c>
      <c r="C35" s="17">
        <v>3</v>
      </c>
      <c r="D35" s="4"/>
      <c r="E35" s="44">
        <v>131100</v>
      </c>
      <c r="F35" s="40"/>
      <c r="G35" s="3"/>
      <c r="H35" s="39"/>
      <c r="I35" s="4"/>
      <c r="K35" s="30">
        <f t="shared" si="2"/>
        <v>144500</v>
      </c>
      <c r="L35" s="30">
        <f t="shared" si="3"/>
        <v>148100</v>
      </c>
      <c r="M35" s="30"/>
      <c r="N35" s="30"/>
      <c r="O35" s="30">
        <f t="shared" si="4"/>
        <v>151600</v>
      </c>
      <c r="P35" s="30">
        <f t="shared" si="5"/>
        <v>155400</v>
      </c>
      <c r="T35" s="44">
        <f t="shared" si="6"/>
        <v>141000</v>
      </c>
      <c r="U35" s="40"/>
    </row>
    <row r="36" spans="1:21" hidden="1" x14ac:dyDescent="0.35">
      <c r="A36" s="5"/>
      <c r="B36" s="7">
        <v>4</v>
      </c>
      <c r="C36" s="17">
        <v>3</v>
      </c>
      <c r="D36" s="4"/>
      <c r="E36" s="44">
        <v>141000</v>
      </c>
      <c r="F36" s="40"/>
      <c r="G36" s="19"/>
      <c r="H36" s="39"/>
      <c r="I36" s="4"/>
      <c r="K36" s="30">
        <f t="shared" si="2"/>
        <v>155400</v>
      </c>
      <c r="L36" s="30">
        <f t="shared" si="3"/>
        <v>159200</v>
      </c>
      <c r="M36" s="30"/>
      <c r="N36" s="30"/>
      <c r="O36" s="30">
        <f t="shared" si="4"/>
        <v>163000</v>
      </c>
      <c r="P36" s="30">
        <f t="shared" si="5"/>
        <v>167100</v>
      </c>
      <c r="T36" s="44">
        <f t="shared" si="6"/>
        <v>151600</v>
      </c>
      <c r="U36" s="40"/>
    </row>
    <row r="37" spans="1:21" hidden="1" x14ac:dyDescent="0.35">
      <c r="A37" s="5"/>
      <c r="B37" s="7">
        <v>5</v>
      </c>
      <c r="C37" s="22" t="s">
        <v>10</v>
      </c>
      <c r="D37" s="4"/>
      <c r="E37" s="44">
        <v>151600</v>
      </c>
      <c r="F37" s="40"/>
      <c r="G37" s="19"/>
      <c r="H37" s="39"/>
      <c r="I37" s="4"/>
      <c r="K37" s="30">
        <f t="shared" si="2"/>
        <v>167100</v>
      </c>
      <c r="L37" s="30">
        <f t="shared" si="3"/>
        <v>171300</v>
      </c>
      <c r="M37" s="30"/>
      <c r="N37" s="30"/>
      <c r="O37" s="30">
        <f t="shared" si="4"/>
        <v>175400</v>
      </c>
      <c r="P37" s="30">
        <f t="shared" si="5"/>
        <v>180100</v>
      </c>
      <c r="T37" s="44">
        <f t="shared" si="6"/>
        <v>163000</v>
      </c>
      <c r="U37" s="40"/>
    </row>
    <row r="38" spans="1:21" hidden="1" x14ac:dyDescent="0.35">
      <c r="A38" s="5"/>
      <c r="B38" s="7">
        <v>6</v>
      </c>
      <c r="C38" s="22" t="s">
        <v>10</v>
      </c>
      <c r="D38" s="4"/>
      <c r="E38" s="44">
        <v>163000</v>
      </c>
      <c r="F38" s="40"/>
      <c r="G38" s="19"/>
      <c r="H38" s="39"/>
      <c r="I38" s="4"/>
      <c r="K38" s="30">
        <f t="shared" si="2"/>
        <v>180100</v>
      </c>
      <c r="L38" s="30">
        <f t="shared" si="3"/>
        <v>184800</v>
      </c>
      <c r="M38" s="30"/>
      <c r="N38" s="30"/>
      <c r="O38" s="30">
        <f t="shared" si="4"/>
        <v>189500</v>
      </c>
      <c r="P38" s="30">
        <f t="shared" si="5"/>
        <v>194800</v>
      </c>
      <c r="T38" s="44">
        <f t="shared" si="6"/>
        <v>175400</v>
      </c>
      <c r="U38" s="40"/>
    </row>
    <row r="39" spans="1:21" hidden="1" x14ac:dyDescent="0.35">
      <c r="A39" s="5"/>
      <c r="B39" s="7">
        <v>7</v>
      </c>
      <c r="C39" s="22" t="s">
        <v>10</v>
      </c>
      <c r="D39" s="4"/>
      <c r="E39" s="44">
        <v>175400</v>
      </c>
      <c r="F39" s="40"/>
      <c r="G39" s="19"/>
      <c r="H39" s="39"/>
      <c r="I39" s="4"/>
      <c r="K39" s="30">
        <f t="shared" si="2"/>
        <v>194800</v>
      </c>
      <c r="L39" s="30">
        <f t="shared" si="3"/>
        <v>200100</v>
      </c>
      <c r="M39" s="30"/>
      <c r="N39" s="30"/>
      <c r="O39" s="30">
        <f t="shared" si="4"/>
        <v>205400</v>
      </c>
      <c r="P39" s="30">
        <f>MROUND(E41+((E41*1.11)-E41)/3,100)+$J$5</f>
        <v>212900</v>
      </c>
      <c r="T39" s="44">
        <f t="shared" si="6"/>
        <v>189500</v>
      </c>
      <c r="U39" s="40"/>
    </row>
    <row r="40" spans="1:21" hidden="1" x14ac:dyDescent="0.35">
      <c r="A40" s="5"/>
      <c r="B40" s="7">
        <v>8</v>
      </c>
      <c r="C40" s="22" t="s">
        <v>10</v>
      </c>
      <c r="D40" s="4"/>
      <c r="E40" s="44">
        <v>189500</v>
      </c>
      <c r="F40" s="40"/>
      <c r="G40" s="19"/>
      <c r="H40" s="39"/>
      <c r="I40" s="4"/>
      <c r="K40" s="30">
        <f>MROUND(E41+((E41*1.11)-E41)/3,100)+$J$5</f>
        <v>212900</v>
      </c>
      <c r="L40" s="30">
        <f>MROUND(E41+(2*((E41*1.11)-E41))/3,100)+$J$5</f>
        <v>220500</v>
      </c>
      <c r="M40" s="30"/>
      <c r="N40" s="30"/>
      <c r="O40" s="30">
        <f>MROUND((E41*1.11)+$J$5,100)</f>
        <v>228000</v>
      </c>
      <c r="P40" s="31"/>
      <c r="T40" s="44">
        <f t="shared" si="6"/>
        <v>205400</v>
      </c>
    </row>
    <row r="41" spans="1:21" hidden="1" x14ac:dyDescent="0.35">
      <c r="A41" s="5"/>
      <c r="B41" s="7">
        <v>9</v>
      </c>
      <c r="C41" s="22" t="s">
        <v>10</v>
      </c>
      <c r="D41" s="4"/>
      <c r="E41" s="44">
        <v>205400</v>
      </c>
      <c r="F41" s="40"/>
      <c r="G41" s="19"/>
      <c r="H41" s="39"/>
      <c r="I41" s="4"/>
      <c r="K41" s="31"/>
      <c r="L41" s="31"/>
      <c r="M41" s="31"/>
      <c r="N41" s="31"/>
      <c r="T41" s="87"/>
    </row>
    <row r="42" spans="1:21" hidden="1" x14ac:dyDescent="0.35">
      <c r="G42" s="19"/>
      <c r="H42" s="18"/>
      <c r="I42" s="4"/>
    </row>
    <row r="43" spans="1:21" hidden="1" x14ac:dyDescent="0.35">
      <c r="A43" s="45"/>
      <c r="E43" s="21"/>
      <c r="F43" s="19"/>
      <c r="G43" s="19"/>
      <c r="H43" s="18"/>
      <c r="I43" s="4"/>
      <c r="L43" s="46"/>
    </row>
    <row r="44" spans="1:21" hidden="1" x14ac:dyDescent="0.35">
      <c r="A44" t="s">
        <v>25</v>
      </c>
      <c r="C44" s="29" t="s">
        <v>26</v>
      </c>
      <c r="E44" s="18"/>
      <c r="F44" s="19"/>
      <c r="G44" s="19"/>
      <c r="H44" s="18"/>
      <c r="I44" s="4"/>
    </row>
    <row r="45" spans="1:21" hidden="1" x14ac:dyDescent="0.35">
      <c r="A45" t="s">
        <v>4</v>
      </c>
      <c r="C45">
        <v>1</v>
      </c>
      <c r="I45" s="23"/>
    </row>
    <row r="46" spans="1:21" hidden="1" x14ac:dyDescent="0.35">
      <c r="A46" t="s">
        <v>7</v>
      </c>
      <c r="C46">
        <v>2</v>
      </c>
    </row>
    <row r="47" spans="1:21" hidden="1" x14ac:dyDescent="0.35">
      <c r="A47" t="s">
        <v>5</v>
      </c>
      <c r="C47">
        <v>3</v>
      </c>
    </row>
    <row r="48" spans="1:21" hidden="1" x14ac:dyDescent="0.35">
      <c r="C48">
        <v>4</v>
      </c>
    </row>
    <row r="49" spans="1:40" hidden="1" x14ac:dyDescent="0.35">
      <c r="C49">
        <v>5</v>
      </c>
    </row>
    <row r="50" spans="1:40" hidden="1" x14ac:dyDescent="0.35">
      <c r="C50">
        <v>6</v>
      </c>
    </row>
    <row r="51" spans="1:40" hidden="1" x14ac:dyDescent="0.35">
      <c r="C51">
        <v>7</v>
      </c>
    </row>
    <row r="52" spans="1:40" hidden="1" x14ac:dyDescent="0.35">
      <c r="C52">
        <v>8</v>
      </c>
    </row>
    <row r="53" spans="1:40" hidden="1" x14ac:dyDescent="0.35">
      <c r="C53">
        <v>9</v>
      </c>
    </row>
    <row r="54" spans="1:40" hidden="1" x14ac:dyDescent="0.35"/>
    <row r="55" spans="1:40" hidden="1" x14ac:dyDescent="0.35">
      <c r="A55" s="57" t="s">
        <v>12</v>
      </c>
      <c r="B55" t="s">
        <v>48</v>
      </c>
      <c r="C55" t="s">
        <v>49</v>
      </c>
      <c r="D55" t="s">
        <v>50</v>
      </c>
      <c r="E55" s="57" t="s">
        <v>13</v>
      </c>
      <c r="F55" s="53" t="s">
        <v>48</v>
      </c>
      <c r="G55" s="53" t="s">
        <v>49</v>
      </c>
      <c r="H55" s="53" t="s">
        <v>50</v>
      </c>
      <c r="I55" s="58" t="s">
        <v>27</v>
      </c>
      <c r="J55" t="s">
        <v>48</v>
      </c>
      <c r="K55" t="s">
        <v>49</v>
      </c>
      <c r="L55" t="s">
        <v>50</v>
      </c>
      <c r="M55" s="57" t="s">
        <v>28</v>
      </c>
      <c r="N55" s="53" t="s">
        <v>48</v>
      </c>
      <c r="O55" s="53" t="s">
        <v>49</v>
      </c>
      <c r="P55" s="53" t="s">
        <v>50</v>
      </c>
      <c r="Q55" s="57" t="s">
        <v>51</v>
      </c>
      <c r="R55" t="s">
        <v>48</v>
      </c>
      <c r="S55" t="s">
        <v>49</v>
      </c>
      <c r="T55" t="s">
        <v>50</v>
      </c>
      <c r="U55" s="57" t="s">
        <v>52</v>
      </c>
      <c r="V55" s="53" t="s">
        <v>48</v>
      </c>
      <c r="W55" s="53" t="s">
        <v>49</v>
      </c>
      <c r="X55" s="53" t="s">
        <v>50</v>
      </c>
      <c r="Y55" s="57" t="s">
        <v>83</v>
      </c>
      <c r="Z55" t="s">
        <v>48</v>
      </c>
      <c r="AA55" t="s">
        <v>49</v>
      </c>
      <c r="AB55" t="s">
        <v>50</v>
      </c>
      <c r="AC55" s="57" t="s">
        <v>84</v>
      </c>
      <c r="AD55" s="53" t="s">
        <v>48</v>
      </c>
      <c r="AE55" s="53" t="s">
        <v>49</v>
      </c>
      <c r="AF55" s="53" t="s">
        <v>50</v>
      </c>
      <c r="AG55" s="57" t="s">
        <v>90</v>
      </c>
      <c r="AH55" t="s">
        <v>48</v>
      </c>
      <c r="AI55" t="s">
        <v>49</v>
      </c>
      <c r="AJ55" t="s">
        <v>50</v>
      </c>
      <c r="AK55" s="57" t="s">
        <v>91</v>
      </c>
      <c r="AL55" s="53" t="s">
        <v>48</v>
      </c>
      <c r="AM55" s="53" t="s">
        <v>49</v>
      </c>
      <c r="AN55" s="53" t="s">
        <v>50</v>
      </c>
    </row>
    <row r="56" spans="1:40" hidden="1" x14ac:dyDescent="0.35">
      <c r="A56" t="s">
        <v>53</v>
      </c>
      <c r="B56" t="s">
        <v>93</v>
      </c>
      <c r="C56">
        <v>2</v>
      </c>
      <c r="D56" s="25">
        <f>(N10-E23)</f>
        <v>1500</v>
      </c>
      <c r="E56" s="53"/>
      <c r="F56" s="53" t="s">
        <v>93</v>
      </c>
      <c r="G56" s="53">
        <v>2</v>
      </c>
      <c r="H56" s="25">
        <f>(N11-E23)</f>
        <v>2900</v>
      </c>
      <c r="J56" t="s">
        <v>93</v>
      </c>
      <c r="K56">
        <v>3</v>
      </c>
      <c r="L56" s="25">
        <f>J5</f>
        <v>0</v>
      </c>
      <c r="M56" s="53"/>
      <c r="N56" s="53" t="s">
        <v>93</v>
      </c>
      <c r="O56" s="53">
        <v>3</v>
      </c>
      <c r="P56" s="59">
        <f>(N15-E24)</f>
        <v>1600</v>
      </c>
      <c r="U56" s="53"/>
      <c r="V56" s="53"/>
      <c r="W56" s="53"/>
      <c r="X56" s="53"/>
      <c r="AC56" s="53"/>
      <c r="AD56" s="53"/>
      <c r="AE56" s="53"/>
      <c r="AF56" s="53"/>
      <c r="AG56" t="s">
        <v>53</v>
      </c>
      <c r="AH56" t="s">
        <v>93</v>
      </c>
      <c r="AI56">
        <v>2</v>
      </c>
      <c r="AJ56" s="25">
        <f>$J$5</f>
        <v>0</v>
      </c>
      <c r="AK56" s="53"/>
      <c r="AL56" s="53"/>
      <c r="AM56" s="53"/>
      <c r="AN56" s="53"/>
    </row>
    <row r="57" spans="1:40" hidden="1" x14ac:dyDescent="0.35">
      <c r="A57" t="s">
        <v>55</v>
      </c>
      <c r="B57" t="s">
        <v>93</v>
      </c>
      <c r="C57">
        <v>3</v>
      </c>
      <c r="D57" s="25">
        <f>(N10-E24)</f>
        <v>-2900</v>
      </c>
      <c r="E57" s="53"/>
      <c r="F57" s="53" t="s">
        <v>93</v>
      </c>
      <c r="G57" s="53">
        <v>3</v>
      </c>
      <c r="H57" s="25">
        <f>(N11-E24)</f>
        <v>-1500</v>
      </c>
      <c r="J57" t="s">
        <v>93</v>
      </c>
      <c r="K57">
        <v>4</v>
      </c>
      <c r="L57" s="25">
        <f>J5</f>
        <v>0</v>
      </c>
      <c r="M57" s="53"/>
      <c r="N57" s="53" t="s">
        <v>93</v>
      </c>
      <c r="O57" s="53">
        <v>4</v>
      </c>
      <c r="P57" s="59">
        <f>(N15-E25)</f>
        <v>-3200</v>
      </c>
      <c r="U57" s="53"/>
      <c r="V57" s="53"/>
      <c r="W57" s="53"/>
      <c r="X57" s="53"/>
      <c r="AC57" s="53"/>
      <c r="AD57" s="53"/>
      <c r="AE57" s="53"/>
      <c r="AF57" s="53"/>
      <c r="AG57" t="s">
        <v>55</v>
      </c>
      <c r="AH57" t="s">
        <v>93</v>
      </c>
      <c r="AI57">
        <v>3</v>
      </c>
      <c r="AJ57" s="25">
        <f>$J$5</f>
        <v>0</v>
      </c>
      <c r="AK57" s="53"/>
      <c r="AL57" s="53"/>
      <c r="AM57" s="53"/>
      <c r="AN57" s="53"/>
    </row>
    <row r="58" spans="1:40" hidden="1" x14ac:dyDescent="0.35">
      <c r="A58" t="s">
        <v>56</v>
      </c>
      <c r="B58" t="s">
        <v>93</v>
      </c>
      <c r="C58">
        <v>4</v>
      </c>
      <c r="D58" s="25">
        <f>(N10-E25)</f>
        <v>-7700</v>
      </c>
      <c r="E58" s="53"/>
      <c r="F58" s="53" t="s">
        <v>93</v>
      </c>
      <c r="G58" s="53">
        <v>4</v>
      </c>
      <c r="H58" s="25">
        <f>(N11-E25)</f>
        <v>-6300</v>
      </c>
      <c r="J58" t="s">
        <v>93</v>
      </c>
      <c r="K58">
        <v>5</v>
      </c>
      <c r="L58" s="25">
        <f>J5</f>
        <v>0</v>
      </c>
      <c r="M58" s="53"/>
      <c r="N58" s="53" t="s">
        <v>93</v>
      </c>
      <c r="O58" s="53">
        <v>5</v>
      </c>
      <c r="P58" s="59">
        <f>(N15-E26)</f>
        <v>-8200</v>
      </c>
      <c r="U58" s="53"/>
      <c r="V58" s="53"/>
      <c r="W58" s="53"/>
      <c r="X58" s="53"/>
      <c r="AC58" s="53"/>
      <c r="AD58" s="53"/>
      <c r="AE58" s="53"/>
      <c r="AF58" s="53"/>
      <c r="AG58" t="s">
        <v>56</v>
      </c>
      <c r="AH58" t="s">
        <v>93</v>
      </c>
      <c r="AI58">
        <v>4</v>
      </c>
      <c r="AJ58" s="25">
        <f>$J$5</f>
        <v>0</v>
      </c>
      <c r="AK58" s="53"/>
      <c r="AL58" s="53"/>
      <c r="AM58" s="53"/>
      <c r="AN58" s="53"/>
    </row>
    <row r="59" spans="1:40" hidden="1" x14ac:dyDescent="0.35">
      <c r="A59" t="s">
        <v>57</v>
      </c>
      <c r="B59" t="s">
        <v>93</v>
      </c>
      <c r="C59">
        <v>5</v>
      </c>
      <c r="D59" s="25">
        <f>(N10-E26)</f>
        <v>-12700</v>
      </c>
      <c r="E59" s="53"/>
      <c r="F59" s="53" t="s">
        <v>93</v>
      </c>
      <c r="G59" s="53">
        <v>5</v>
      </c>
      <c r="H59" s="25">
        <f>(N11-E26)</f>
        <v>-11300</v>
      </c>
      <c r="M59" s="53"/>
      <c r="N59" s="53"/>
      <c r="O59" s="53"/>
      <c r="P59" s="53"/>
      <c r="R59" t="s">
        <v>58</v>
      </c>
      <c r="S59">
        <v>2</v>
      </c>
      <c r="T59" s="25">
        <f>J5</f>
        <v>0</v>
      </c>
      <c r="U59" s="53"/>
      <c r="V59" s="53" t="s">
        <v>58</v>
      </c>
      <c r="W59" s="53">
        <v>2</v>
      </c>
      <c r="X59" s="59">
        <f>(N17-E29)</f>
        <v>-101500</v>
      </c>
      <c r="Z59" t="s">
        <v>58</v>
      </c>
      <c r="AA59">
        <v>1</v>
      </c>
      <c r="AB59" s="25">
        <f>(N12-E28)</f>
        <v>-96500</v>
      </c>
      <c r="AC59" s="53"/>
      <c r="AD59" s="53" t="s">
        <v>58</v>
      </c>
      <c r="AE59" s="53">
        <v>1</v>
      </c>
      <c r="AF59" s="59">
        <f>(N13-E28)</f>
        <v>-96500</v>
      </c>
      <c r="AG59" t="s">
        <v>57</v>
      </c>
      <c r="AH59" t="s">
        <v>93</v>
      </c>
      <c r="AI59">
        <v>5</v>
      </c>
      <c r="AJ59" s="25">
        <f>$J$5</f>
        <v>0</v>
      </c>
      <c r="AK59" s="53"/>
      <c r="AL59" s="53" t="s">
        <v>58</v>
      </c>
      <c r="AM59" s="53">
        <v>1</v>
      </c>
      <c r="AN59" s="90">
        <f>$J$5</f>
        <v>0</v>
      </c>
    </row>
    <row r="60" spans="1:40" hidden="1" x14ac:dyDescent="0.35">
      <c r="A60" t="s">
        <v>59</v>
      </c>
      <c r="D60" s="25"/>
      <c r="E60" s="53"/>
      <c r="F60" s="53"/>
      <c r="G60" s="53"/>
      <c r="H60" s="25"/>
      <c r="M60" s="53"/>
      <c r="N60" s="53"/>
      <c r="O60" s="53"/>
      <c r="P60" s="53"/>
      <c r="R60" t="s">
        <v>58</v>
      </c>
      <c r="S60">
        <v>3</v>
      </c>
      <c r="T60" s="25">
        <f>J5</f>
        <v>0</v>
      </c>
      <c r="U60" s="53"/>
      <c r="V60" s="53" t="s">
        <v>58</v>
      </c>
      <c r="W60" s="53">
        <v>3</v>
      </c>
      <c r="X60" s="59">
        <f>(N17-E30)</f>
        <v>-106800</v>
      </c>
      <c r="Z60" t="s">
        <v>58</v>
      </c>
      <c r="AA60">
        <v>2</v>
      </c>
      <c r="AB60" s="25">
        <f>(N12-E29)</f>
        <v>-101500</v>
      </c>
      <c r="AC60" s="53"/>
      <c r="AD60" s="53" t="s">
        <v>58</v>
      </c>
      <c r="AE60" s="53">
        <v>2</v>
      </c>
      <c r="AF60" s="59">
        <f>(N13-E29)</f>
        <v>-101500</v>
      </c>
      <c r="AG60" t="s">
        <v>59</v>
      </c>
      <c r="AJ60" s="25"/>
      <c r="AK60" s="53"/>
      <c r="AL60" s="53" t="s">
        <v>58</v>
      </c>
      <c r="AM60" s="53">
        <v>2</v>
      </c>
      <c r="AN60" s="90">
        <f>$J$5</f>
        <v>0</v>
      </c>
    </row>
    <row r="61" spans="1:40" hidden="1" x14ac:dyDescent="0.35">
      <c r="E61" s="53"/>
      <c r="F61" s="53"/>
      <c r="G61" s="53"/>
      <c r="M61" s="53"/>
      <c r="N61" s="53"/>
      <c r="O61" s="53"/>
      <c r="P61" s="53"/>
      <c r="U61" s="53"/>
      <c r="V61" s="53"/>
      <c r="W61" s="53"/>
      <c r="X61" s="53"/>
      <c r="AC61" s="53"/>
      <c r="AD61" s="53"/>
      <c r="AE61" s="53"/>
      <c r="AF61" s="53"/>
      <c r="AK61" s="53"/>
      <c r="AL61" s="53"/>
      <c r="AM61" s="53"/>
      <c r="AN61" s="53"/>
    </row>
    <row r="62" spans="1:40" hidden="1" x14ac:dyDescent="0.35">
      <c r="A62" t="s">
        <v>60</v>
      </c>
      <c r="B62" t="s">
        <v>58</v>
      </c>
      <c r="C62">
        <v>2</v>
      </c>
      <c r="D62" s="56">
        <f>(N10-E29)</f>
        <v>-17800</v>
      </c>
      <c r="E62" s="53"/>
      <c r="F62" s="53" t="s">
        <v>58</v>
      </c>
      <c r="G62" s="53">
        <v>2</v>
      </c>
      <c r="H62" s="56">
        <f>(N11-E29)</f>
        <v>-16400</v>
      </c>
      <c r="J62" t="s">
        <v>58</v>
      </c>
      <c r="K62">
        <v>3</v>
      </c>
      <c r="L62" s="25">
        <f>J5</f>
        <v>0</v>
      </c>
      <c r="M62" s="53"/>
      <c r="N62" s="53" t="s">
        <v>58</v>
      </c>
      <c r="O62" s="53">
        <v>3</v>
      </c>
      <c r="P62" s="59">
        <f>(N15-E30)</f>
        <v>-18600</v>
      </c>
      <c r="U62" s="53"/>
      <c r="V62" s="53"/>
      <c r="W62" s="53"/>
      <c r="X62" s="53"/>
      <c r="AC62" s="53"/>
      <c r="AD62" s="53"/>
      <c r="AE62" s="53"/>
      <c r="AF62" s="53"/>
      <c r="AG62" t="s">
        <v>60</v>
      </c>
      <c r="AH62" t="s">
        <v>58</v>
      </c>
      <c r="AI62">
        <v>2</v>
      </c>
      <c r="AJ62" s="56">
        <f>$J$5</f>
        <v>0</v>
      </c>
      <c r="AK62" s="53"/>
      <c r="AL62" s="53"/>
      <c r="AM62" s="53"/>
      <c r="AN62" s="53"/>
    </row>
    <row r="63" spans="1:40" hidden="1" x14ac:dyDescent="0.35">
      <c r="A63" t="s">
        <v>61</v>
      </c>
      <c r="B63" t="s">
        <v>58</v>
      </c>
      <c r="C63">
        <v>3</v>
      </c>
      <c r="D63" s="56">
        <f>(N10-E30)</f>
        <v>-23100</v>
      </c>
      <c r="E63" s="53"/>
      <c r="F63" s="53" t="s">
        <v>58</v>
      </c>
      <c r="G63" s="53">
        <v>3</v>
      </c>
      <c r="H63" s="56">
        <f>(N11-E30)</f>
        <v>-21700</v>
      </c>
      <c r="J63" t="s">
        <v>58</v>
      </c>
      <c r="K63">
        <v>4</v>
      </c>
      <c r="L63" s="25">
        <f>J5</f>
        <v>0</v>
      </c>
      <c r="M63" s="53"/>
      <c r="N63" s="53" t="s">
        <v>58</v>
      </c>
      <c r="O63" s="53">
        <v>4</v>
      </c>
      <c r="P63" s="59">
        <f>(N15-E31)</f>
        <v>-24600</v>
      </c>
      <c r="U63" s="53"/>
      <c r="V63" s="53"/>
      <c r="W63" s="53"/>
      <c r="X63" s="53"/>
      <c r="AC63" s="53"/>
      <c r="AD63" s="53"/>
      <c r="AE63" s="53"/>
      <c r="AF63" s="53"/>
      <c r="AG63" t="s">
        <v>61</v>
      </c>
      <c r="AH63" t="s">
        <v>58</v>
      </c>
      <c r="AI63">
        <v>3</v>
      </c>
      <c r="AJ63" s="56">
        <f>$J$5</f>
        <v>0</v>
      </c>
      <c r="AK63" s="53"/>
      <c r="AL63" s="53"/>
      <c r="AM63" s="53"/>
      <c r="AN63" s="53"/>
    </row>
    <row r="64" spans="1:40" hidden="1" x14ac:dyDescent="0.35">
      <c r="A64" t="s">
        <v>62</v>
      </c>
      <c r="B64" t="s">
        <v>58</v>
      </c>
      <c r="C64">
        <v>4</v>
      </c>
      <c r="D64" s="56">
        <f>(N10-E31)</f>
        <v>-29100</v>
      </c>
      <c r="E64" s="53"/>
      <c r="F64" s="53" t="s">
        <v>58</v>
      </c>
      <c r="G64" s="53">
        <v>4</v>
      </c>
      <c r="H64" s="56">
        <f>(N11-E31)</f>
        <v>-27700</v>
      </c>
      <c r="M64" s="53"/>
      <c r="N64" s="53"/>
      <c r="O64" s="53"/>
      <c r="P64" s="53"/>
      <c r="R64" t="s">
        <v>63</v>
      </c>
      <c r="S64">
        <v>2</v>
      </c>
      <c r="T64" s="25">
        <f>J5</f>
        <v>0</v>
      </c>
      <c r="U64" s="53"/>
      <c r="V64" s="53" t="s">
        <v>63</v>
      </c>
      <c r="W64" s="53">
        <v>2</v>
      </c>
      <c r="X64" s="59">
        <f>(N17-E34)</f>
        <v>-121700</v>
      </c>
      <c r="Z64" t="s">
        <v>63</v>
      </c>
      <c r="AA64">
        <v>1</v>
      </c>
      <c r="AB64" s="25">
        <f>(N12-E33)</f>
        <v>-112900</v>
      </c>
      <c r="AC64" s="53"/>
      <c r="AD64" s="53" t="s">
        <v>63</v>
      </c>
      <c r="AE64" s="53">
        <v>1</v>
      </c>
      <c r="AF64" s="59">
        <f>(N13-E33)</f>
        <v>-112900</v>
      </c>
      <c r="AG64" t="s">
        <v>62</v>
      </c>
      <c r="AH64" t="s">
        <v>58</v>
      </c>
      <c r="AI64">
        <v>4</v>
      </c>
      <c r="AJ64" s="56">
        <f>$J$5</f>
        <v>0</v>
      </c>
      <c r="AK64" s="53"/>
      <c r="AL64" s="53" t="s">
        <v>63</v>
      </c>
      <c r="AM64" s="53">
        <v>1</v>
      </c>
      <c r="AN64" s="90">
        <f>$J$5</f>
        <v>0</v>
      </c>
    </row>
    <row r="65" spans="1:40" hidden="1" x14ac:dyDescent="0.35">
      <c r="A65" t="s">
        <v>64</v>
      </c>
      <c r="E65" s="53"/>
      <c r="F65" s="53"/>
      <c r="G65" s="53"/>
      <c r="M65" s="53"/>
      <c r="N65" s="53"/>
      <c r="O65" s="53"/>
      <c r="P65" s="53"/>
      <c r="R65" t="s">
        <v>63</v>
      </c>
      <c r="S65">
        <v>3</v>
      </c>
      <c r="T65" s="25">
        <f>J5</f>
        <v>0</v>
      </c>
      <c r="U65" s="53"/>
      <c r="V65" s="53" t="s">
        <v>63</v>
      </c>
      <c r="W65" s="53">
        <v>3</v>
      </c>
      <c r="X65" s="59">
        <f>(N17-E35)</f>
        <v>-131100</v>
      </c>
      <c r="Z65" t="s">
        <v>63</v>
      </c>
      <c r="AA65">
        <v>2</v>
      </c>
      <c r="AB65" s="25">
        <f>(N12-E34)</f>
        <v>-121700</v>
      </c>
      <c r="AC65" s="53"/>
      <c r="AD65" s="53" t="s">
        <v>63</v>
      </c>
      <c r="AE65" s="53">
        <v>2</v>
      </c>
      <c r="AF65" s="59">
        <f>(N13-E34)</f>
        <v>-121700</v>
      </c>
      <c r="AG65" t="s">
        <v>64</v>
      </c>
      <c r="AK65" s="53"/>
      <c r="AL65" s="53" t="s">
        <v>63</v>
      </c>
      <c r="AM65" s="53">
        <v>2</v>
      </c>
      <c r="AN65" s="90">
        <f>$J$5</f>
        <v>0</v>
      </c>
    </row>
    <row r="66" spans="1:40" hidden="1" x14ac:dyDescent="0.35">
      <c r="E66" s="53"/>
      <c r="F66" s="53"/>
      <c r="G66" s="53"/>
      <c r="M66" s="53"/>
      <c r="N66" s="53"/>
      <c r="O66" s="53"/>
      <c r="P66" s="53"/>
    </row>
    <row r="67" spans="1:40" hidden="1" x14ac:dyDescent="0.35">
      <c r="A67" t="s">
        <v>65</v>
      </c>
      <c r="B67" t="s">
        <v>63</v>
      </c>
      <c r="C67">
        <v>2</v>
      </c>
      <c r="D67" s="56">
        <f>(N10-E34)</f>
        <v>-38000</v>
      </c>
      <c r="E67" s="53"/>
      <c r="F67" s="53" t="s">
        <v>63</v>
      </c>
      <c r="G67" s="53">
        <v>2</v>
      </c>
      <c r="H67" s="56">
        <f>(N11-E34)</f>
        <v>-36600</v>
      </c>
      <c r="J67" t="s">
        <v>63</v>
      </c>
      <c r="K67">
        <v>3</v>
      </c>
      <c r="L67" s="25">
        <f>J5</f>
        <v>0</v>
      </c>
      <c r="M67" s="53"/>
      <c r="N67" s="53" t="s">
        <v>63</v>
      </c>
      <c r="O67" s="53">
        <v>3</v>
      </c>
      <c r="P67" s="59">
        <f>(N15-E35)</f>
        <v>-42900</v>
      </c>
      <c r="AG67" t="s">
        <v>65</v>
      </c>
      <c r="AH67" t="s">
        <v>63</v>
      </c>
      <c r="AI67">
        <v>2</v>
      </c>
      <c r="AJ67" s="56">
        <f t="shared" ref="AJ67:AJ74" si="7">$J$5</f>
        <v>0</v>
      </c>
    </row>
    <row r="68" spans="1:40" hidden="1" x14ac:dyDescent="0.35">
      <c r="A68" t="s">
        <v>66</v>
      </c>
      <c r="B68" t="s">
        <v>63</v>
      </c>
      <c r="C68">
        <v>3</v>
      </c>
      <c r="D68" s="56">
        <f>(N10-E35)</f>
        <v>-47400</v>
      </c>
      <c r="E68" s="53"/>
      <c r="F68" s="53" t="s">
        <v>63</v>
      </c>
      <c r="G68" s="53">
        <v>3</v>
      </c>
      <c r="H68" s="56">
        <f>(N11-E35)</f>
        <v>-46000</v>
      </c>
      <c r="J68" t="s">
        <v>63</v>
      </c>
      <c r="K68">
        <v>4</v>
      </c>
      <c r="L68" s="25">
        <f>J5</f>
        <v>0</v>
      </c>
      <c r="M68" s="53"/>
      <c r="N68" s="53" t="s">
        <v>63</v>
      </c>
      <c r="O68" s="53">
        <v>4</v>
      </c>
      <c r="P68" s="59">
        <f>(N15-E36)</f>
        <v>-52800</v>
      </c>
      <c r="AG68" t="s">
        <v>66</v>
      </c>
      <c r="AH68" t="s">
        <v>63</v>
      </c>
      <c r="AI68">
        <v>3</v>
      </c>
      <c r="AJ68" s="56">
        <f t="shared" si="7"/>
        <v>0</v>
      </c>
    </row>
    <row r="69" spans="1:40" hidden="1" x14ac:dyDescent="0.35">
      <c r="A69" t="s">
        <v>67</v>
      </c>
      <c r="B69" t="s">
        <v>63</v>
      </c>
      <c r="C69">
        <v>4</v>
      </c>
      <c r="D69" s="56">
        <f>(N10-E36)</f>
        <v>-57300</v>
      </c>
      <c r="E69" s="53"/>
      <c r="F69" s="53" t="s">
        <v>63</v>
      </c>
      <c r="G69" s="53">
        <v>4</v>
      </c>
      <c r="H69" s="56">
        <f>(N11-E36)</f>
        <v>-55900</v>
      </c>
      <c r="J69" t="s">
        <v>63</v>
      </c>
      <c r="K69">
        <v>5</v>
      </c>
      <c r="L69" s="25">
        <f>J5</f>
        <v>0</v>
      </c>
      <c r="M69" s="53"/>
      <c r="N69" s="53" t="s">
        <v>63</v>
      </c>
      <c r="O69" s="53">
        <v>5</v>
      </c>
      <c r="P69" s="59">
        <f>(N15-E37)</f>
        <v>-63400</v>
      </c>
      <c r="AG69" t="s">
        <v>67</v>
      </c>
      <c r="AH69" t="s">
        <v>63</v>
      </c>
      <c r="AI69">
        <v>4</v>
      </c>
      <c r="AJ69" s="56">
        <f t="shared" si="7"/>
        <v>0</v>
      </c>
    </row>
    <row r="70" spans="1:40" hidden="1" x14ac:dyDescent="0.35">
      <c r="A70" t="s">
        <v>68</v>
      </c>
      <c r="B70" t="s">
        <v>63</v>
      </c>
      <c r="C70">
        <v>5</v>
      </c>
      <c r="D70" s="56">
        <f>(N10-E37)</f>
        <v>-67900</v>
      </c>
      <c r="E70" s="53"/>
      <c r="F70" s="53" t="s">
        <v>63</v>
      </c>
      <c r="G70" s="53">
        <v>5</v>
      </c>
      <c r="H70" s="56">
        <f>(N11-E37)</f>
        <v>-66500</v>
      </c>
      <c r="J70" t="s">
        <v>63</v>
      </c>
      <c r="K70">
        <v>6</v>
      </c>
      <c r="L70" s="25">
        <f>J5</f>
        <v>0</v>
      </c>
      <c r="M70" s="53"/>
      <c r="N70" s="53" t="s">
        <v>63</v>
      </c>
      <c r="O70" s="53">
        <v>6</v>
      </c>
      <c r="P70" s="59">
        <f>(N15-E38)</f>
        <v>-74800</v>
      </c>
      <c r="AG70" t="s">
        <v>68</v>
      </c>
      <c r="AH70" t="s">
        <v>63</v>
      </c>
      <c r="AI70">
        <v>5</v>
      </c>
      <c r="AJ70" s="56">
        <f t="shared" si="7"/>
        <v>0</v>
      </c>
    </row>
    <row r="71" spans="1:40" hidden="1" x14ac:dyDescent="0.35">
      <c r="A71" t="s">
        <v>69</v>
      </c>
      <c r="B71" t="s">
        <v>63</v>
      </c>
      <c r="C71">
        <v>6</v>
      </c>
      <c r="D71" s="56">
        <f>(N10-E38)</f>
        <v>-79300</v>
      </c>
      <c r="E71" s="53"/>
      <c r="F71" s="53" t="s">
        <v>63</v>
      </c>
      <c r="G71" s="53">
        <v>6</v>
      </c>
      <c r="H71" s="56">
        <f>(N11-E38)</f>
        <v>-77900</v>
      </c>
      <c r="J71" t="s">
        <v>63</v>
      </c>
      <c r="K71">
        <v>7</v>
      </c>
      <c r="L71" s="25">
        <f>J5</f>
        <v>0</v>
      </c>
      <c r="M71" s="53"/>
      <c r="N71" s="53" t="s">
        <v>63</v>
      </c>
      <c r="O71" s="53">
        <v>7</v>
      </c>
      <c r="P71" s="59">
        <f>(N15-E39)</f>
        <v>-87200</v>
      </c>
      <c r="AG71" t="s">
        <v>69</v>
      </c>
      <c r="AH71" t="s">
        <v>63</v>
      </c>
      <c r="AI71">
        <v>6</v>
      </c>
      <c r="AJ71" s="56">
        <f t="shared" si="7"/>
        <v>0</v>
      </c>
    </row>
    <row r="72" spans="1:40" hidden="1" x14ac:dyDescent="0.35">
      <c r="A72" t="s">
        <v>70</v>
      </c>
      <c r="B72" t="s">
        <v>63</v>
      </c>
      <c r="C72">
        <v>7</v>
      </c>
      <c r="D72" s="56">
        <f>(N10-E39)</f>
        <v>-91700</v>
      </c>
      <c r="E72" s="53"/>
      <c r="F72" s="53" t="s">
        <v>63</v>
      </c>
      <c r="G72" s="53">
        <v>7</v>
      </c>
      <c r="H72" s="56">
        <f>(N11-E39)</f>
        <v>-90300</v>
      </c>
      <c r="J72" t="s">
        <v>63</v>
      </c>
      <c r="K72">
        <v>8</v>
      </c>
      <c r="L72" s="25">
        <f>J5</f>
        <v>0</v>
      </c>
      <c r="M72" s="53"/>
      <c r="N72" s="53" t="s">
        <v>63</v>
      </c>
      <c r="O72" s="53">
        <v>8</v>
      </c>
      <c r="P72" s="59">
        <f>(N15-E40)</f>
        <v>-101300</v>
      </c>
      <c r="AG72" t="s">
        <v>70</v>
      </c>
      <c r="AH72" t="s">
        <v>63</v>
      </c>
      <c r="AI72">
        <v>7</v>
      </c>
      <c r="AJ72" s="56">
        <f t="shared" si="7"/>
        <v>0</v>
      </c>
    </row>
    <row r="73" spans="1:40" hidden="1" x14ac:dyDescent="0.35">
      <c r="A73" t="s">
        <v>71</v>
      </c>
      <c r="B73" t="s">
        <v>63</v>
      </c>
      <c r="C73">
        <v>8</v>
      </c>
      <c r="D73" s="56">
        <f>(N10-E40)</f>
        <v>-105800</v>
      </c>
      <c r="E73" s="53"/>
      <c r="F73" s="53" t="s">
        <v>63</v>
      </c>
      <c r="G73" s="53">
        <v>8</v>
      </c>
      <c r="H73" s="56">
        <f>(N11-E40)</f>
        <v>-104400</v>
      </c>
      <c r="J73" t="s">
        <v>63</v>
      </c>
      <c r="K73">
        <v>9</v>
      </c>
      <c r="L73" s="25">
        <f>J5</f>
        <v>0</v>
      </c>
      <c r="M73" s="53"/>
      <c r="N73" s="53" t="s">
        <v>63</v>
      </c>
      <c r="O73" s="53">
        <v>9</v>
      </c>
      <c r="P73" s="59">
        <f>(N15-E41)</f>
        <v>-117200</v>
      </c>
      <c r="AG73" t="s">
        <v>71</v>
      </c>
      <c r="AH73" t="s">
        <v>63</v>
      </c>
      <c r="AI73">
        <v>8</v>
      </c>
      <c r="AJ73" s="56">
        <f t="shared" si="7"/>
        <v>0</v>
      </c>
    </row>
    <row r="74" spans="1:40" hidden="1" x14ac:dyDescent="0.35">
      <c r="A74" t="s">
        <v>72</v>
      </c>
      <c r="B74" t="s">
        <v>63</v>
      </c>
      <c r="C74">
        <v>9</v>
      </c>
      <c r="D74" s="56">
        <f>(N10-E41)</f>
        <v>-121700</v>
      </c>
      <c r="E74" s="53"/>
      <c r="F74" s="53" t="s">
        <v>63</v>
      </c>
      <c r="G74" s="53">
        <v>9</v>
      </c>
      <c r="H74" s="56">
        <f>(N11-E41)</f>
        <v>-120300</v>
      </c>
      <c r="J74" t="s">
        <v>63</v>
      </c>
      <c r="K74" s="54" t="s">
        <v>73</v>
      </c>
      <c r="L74" s="25">
        <f>J5</f>
        <v>0</v>
      </c>
      <c r="M74" s="53"/>
      <c r="N74" s="53"/>
      <c r="O74" s="55"/>
      <c r="P74" s="53"/>
      <c r="AG74" t="s">
        <v>72</v>
      </c>
      <c r="AH74" t="s">
        <v>63</v>
      </c>
      <c r="AI74">
        <v>9</v>
      </c>
      <c r="AJ74" s="56">
        <f t="shared" si="7"/>
        <v>0</v>
      </c>
    </row>
    <row r="75" spans="1:40" hidden="1" x14ac:dyDescent="0.35">
      <c r="A75" t="s">
        <v>74</v>
      </c>
      <c r="E75" s="53"/>
      <c r="F75" s="53"/>
      <c r="G75" s="53"/>
      <c r="H75" s="53"/>
      <c r="M75" s="53"/>
      <c r="N75" s="53"/>
      <c r="O75" s="53"/>
      <c r="P75" s="53"/>
      <c r="AG75" t="s">
        <v>74</v>
      </c>
    </row>
  </sheetData>
  <sheetProtection algorithmName="SHA-512" hashValue="gPvZ5RfGSjIOOGQk3E1tCYD/IW68NBhyd7WNSB2TUojB30SN8Ff9PPAox6CAqK+9VVUHZ+KZE7Idx6QQ7JagDw==" saltValue="WpbvtTSK9AQ3zXewnttU9g==" spinCount="100000" sheet="1" objects="1" scenarios="1"/>
  <mergeCells count="7">
    <mergeCell ref="T19:U19"/>
    <mergeCell ref="A4:I4"/>
    <mergeCell ref="A5:I5"/>
    <mergeCell ref="O19:P19"/>
    <mergeCell ref="Q19:R19"/>
    <mergeCell ref="M19:N19"/>
    <mergeCell ref="K19:L19"/>
  </mergeCells>
  <phoneticPr fontId="6" type="noConversion"/>
  <dataValidations count="2">
    <dataValidation type="list" allowBlank="1" showInputMessage="1" showErrorMessage="1" sqref="K5" xr:uid="{00000000-0002-0000-0000-000000000000}">
      <formula1>$A$45:$A$47</formula1>
    </dataValidation>
    <dataValidation type="list" allowBlank="1" showInputMessage="1" showErrorMessage="1" sqref="L5" xr:uid="{00000000-0002-0000-0000-000001000000}">
      <formula1>$C$45:$C$53</formula1>
    </dataValidation>
  </dataValidations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5"/>
  <sheetViews>
    <sheetView topLeftCell="I1" zoomScaleNormal="100" workbookViewId="0">
      <selection activeCell="L5" sqref="J5:L5"/>
    </sheetView>
  </sheetViews>
  <sheetFormatPr defaultColWidth="8.7265625" defaultRowHeight="14.5" x14ac:dyDescent="0.35"/>
  <cols>
    <col min="1" max="3" width="8.7265625" hidden="1" customWidth="1"/>
    <col min="4" max="4" width="10.81640625" hidden="1" customWidth="1"/>
    <col min="5" max="5" width="8.7265625" hidden="1" customWidth="1"/>
    <col min="6" max="6" width="9.1796875" hidden="1" customWidth="1"/>
    <col min="7" max="8" width="8.7265625" hidden="1" customWidth="1"/>
    <col min="9" max="9" width="12.6328125" customWidth="1"/>
    <col min="13" max="13" width="15.453125" customWidth="1"/>
    <col min="14" max="14" width="8.7265625" customWidth="1"/>
    <col min="15" max="15" width="13" customWidth="1"/>
    <col min="16" max="18" width="8.7265625" hidden="1" customWidth="1"/>
    <col min="19" max="19" width="10.7265625" hidden="1" customWidth="1"/>
    <col min="20" max="20" width="10.453125" hidden="1" customWidth="1"/>
    <col min="21" max="21" width="10.1796875" hidden="1" customWidth="1"/>
    <col min="22" max="24" width="8.7265625" hidden="1" customWidth="1"/>
    <col min="25" max="40" width="8.7265625" customWidth="1"/>
  </cols>
  <sheetData>
    <row r="1" spans="1:24" ht="15.5" x14ac:dyDescent="0.35">
      <c r="J1" s="27" t="s">
        <v>94</v>
      </c>
    </row>
    <row r="2" spans="1:24" ht="15.5" x14ac:dyDescent="0.35">
      <c r="A2" s="27"/>
      <c r="J2" t="s">
        <v>76</v>
      </c>
    </row>
    <row r="4" spans="1:24" ht="43.5" x14ac:dyDescent="0.35">
      <c r="A4" s="97"/>
      <c r="B4" s="98"/>
      <c r="C4" s="98"/>
      <c r="D4" s="98"/>
      <c r="E4" s="98"/>
      <c r="F4" s="98"/>
      <c r="G4" s="98"/>
      <c r="H4" s="98"/>
      <c r="I4" s="98"/>
      <c r="J4" s="38" t="s">
        <v>11</v>
      </c>
      <c r="K4" s="38" t="s">
        <v>23</v>
      </c>
      <c r="L4" s="95" t="s">
        <v>24</v>
      </c>
      <c r="P4" s="34" t="s">
        <v>35</v>
      </c>
      <c r="Q4" s="34" t="s">
        <v>12</v>
      </c>
      <c r="R4" s="35" t="s">
        <v>13</v>
      </c>
      <c r="S4" s="67" t="s">
        <v>85</v>
      </c>
      <c r="T4" s="67" t="s">
        <v>86</v>
      </c>
      <c r="U4" s="35" t="s">
        <v>27</v>
      </c>
      <c r="V4" s="35" t="s">
        <v>28</v>
      </c>
      <c r="W4" s="36" t="s">
        <v>29</v>
      </c>
      <c r="X4" s="36" t="s">
        <v>30</v>
      </c>
    </row>
    <row r="5" spans="1:24" x14ac:dyDescent="0.35">
      <c r="A5" s="97"/>
      <c r="B5" s="99"/>
      <c r="C5" s="99"/>
      <c r="D5" s="99"/>
      <c r="E5" s="99"/>
      <c r="F5" s="99"/>
      <c r="G5" s="99"/>
      <c r="H5" s="99"/>
      <c r="I5" s="99"/>
      <c r="J5" s="41"/>
      <c r="K5" s="42" t="s">
        <v>4</v>
      </c>
      <c r="L5" s="43">
        <v>1</v>
      </c>
      <c r="P5" s="32" t="str">
        <f>CONCATENATE(K5,L5)</f>
        <v>Assistant1</v>
      </c>
      <c r="Q5" s="37">
        <f>IF($P$5="Assistant1",K22,IF($P$5="Assistant2",K23,IF($P$5="Assistant3",K24,IF($P$5="Assistant4",K25,IF($P$5="Assistant5",K26,IF($P$5="Associate1",K28,IF($P$5="Associate2",K29,IF($P$5="Associate3",K30,IF($P$5="Associate4",K31,IF($P$5="Associate5",#REF!,IF($P$5="Professor1",K33,IF($P$5="Professor2",K34,IF($P$5="Professor3",K35,IF($P$5="Professor4",K36,IF($P$5="Professor5",K37,IF($P$5="Professor6",K38,IF($P$5="Professor7",K39,IF($P$5="Professor8",K40,IF($P$5="Professor9",0)))))))))))))))))))</f>
        <v>97100</v>
      </c>
      <c r="R5" s="37">
        <f>IF($P$5="Assistant1",L22,IF($P$5="Assistant2",L23,IF($P$5="Assistant3",L24,IF($P$5="Assistant4",L25,IF($P$5="Assistant5",L26,IF($P$5="Associate1",L28,IF($P$5="Associate2",L29,IF($P$5="Associate3",L30,IF($P$5="Associate4",L31,IF($P$5="Associate5",#REF!,IF($P$5="Professor1",L33,IF($P$5="Professor2",L34,IF($P$5="Professor3",L35,IF($P$5="Professor4",L36,IF($P$5="Professor5",L37,IF($P$5="Professor6",L38,IF($P$5="Professor7",L39,IF($P$5="Professor8",L40,IF($P$5="Professor9",0)))))))))))))))))))</f>
        <v>98800</v>
      </c>
      <c r="S5" s="37"/>
      <c r="T5" s="37"/>
      <c r="U5" s="37">
        <f>IF($P$5="Assistant1",O22,IF($P$5="Assistant2",O23,IF($P$5="Assistant3",O24,IF($P$5="Assistant4",O25,IF($P$5="Assistant5",O26,IF($P$5="Associate1",O28,IF($P$5="Associate2",O29,IF($P$5="Associate3",O30,IF($P$5="Associate4",O31,IF($P$5="Associate5",#REF!,IF($P$5="Professor1",O33,IF($P$5="Professor2",O34,IF($P$5="Professor3",O35,IF($P$5="Professor4",O36,IF($P$5="Professor5",O37,IF($P$5="Professor6",O38,IF($P$5="Professor7",O39,IF($P$5="Professor8",O40,IF($P$5="Professor9",0)))))))))))))))))))</f>
        <v>100500</v>
      </c>
      <c r="V5" s="37">
        <f>IF($P$5="Assistant1",P22,IF($P$5="Assistant2",P23,IF($P$5="Assistant3",P24,IF($P$5="Assistant4",P25,IF($P$5="Assistant5",P26,IF($P$5="Associate1",P28,IF($P$5="Associate2",P29,IF($P$5="Associate3",P30,IF($P$5="Associate4",P31,IF($P$5="Associate5",#REF!,IF($P$5="Professor1",P33,IF($P$5="Professor2",P34,IF($P$5="Professor3",P35,IF($P$5="Professor4",P36,IF($P$5="Professor5",P37,IF($P$5="Professor6",P38,IF($P$5="Professor7",P39,IF($P$5="Professor8",P40,IF($P$5="Professor9",0)))))))))))))))))))</f>
        <v>102300</v>
      </c>
      <c r="W5" s="37">
        <f>IF($P$5="Assistant1",Q22,IF($P$5="Assistant2",Q23,IF($P$5="Assistant3",Q24,IF($P$5="Assistant4",Q25,IF($P$5="Assistant5",Q26,IF($P$5="Associate1",Q28,IF($P$5="Associate2",Q29,IF($P$5="Associate3",Q30,IF($P$5="Associate4",Q31,IF($P$5="Associate5",#REF!,IF($P$5="Professor1",Q33,IF($P$5="Professor2",Q34,IF($P$5="Professor3",Q35,IF($P$5="Professor4",Q36,IF($P$5="Professor5",Q37,IF($P$5="Professor6",Q38,IF($P$5="Professor7",Q39,IF($P$5="Professor8",Q40,IF($P$5="Professor9",0)))))))))))))))))))</f>
        <v>0</v>
      </c>
      <c r="X5" s="37">
        <f>IF($P$5="Assistant1",R22,IF($P$5="Assistant2",R23,IF($P$5="Assistant3",R24,IF($P$5="Assistant4",R25,IF($P$5="Assistant5",R26,IF($P$5="Associate1",R28,IF($P$5="Associate2",R29,IF($P$5="Associate3",R30,IF($P$5="Associate4",R31,IF($P$5="Associate5",#REF!,IF($P$5="Professor1",R33,IF($P$5="Professor2",R34,IF($P$5="Professor3",R35,IF($P$5="Professor4",R36,IF($P$5="Professor5",R37,IF($P$5="Professor6",R38,IF($P$5="Professor7",R39,IF($P$5="Professor8",R40,IF($P$5="Professor9",0)))))))))))))))))))</f>
        <v>0</v>
      </c>
    </row>
    <row r="6" spans="1:24" x14ac:dyDescent="0.35">
      <c r="A6" s="84"/>
      <c r="B6" s="85"/>
      <c r="C6" s="85"/>
      <c r="D6" s="85"/>
      <c r="E6" s="85"/>
      <c r="F6" s="85"/>
      <c r="G6" s="85"/>
      <c r="H6" s="85"/>
      <c r="I6" s="85"/>
      <c r="K6" s="81"/>
      <c r="L6" s="82"/>
      <c r="M6" s="83"/>
      <c r="N6" s="51"/>
      <c r="O6" s="52"/>
      <c r="P6" s="52"/>
      <c r="Q6" s="52"/>
      <c r="R6" s="52"/>
      <c r="S6" s="52"/>
      <c r="T6" s="52"/>
    </row>
    <row r="7" spans="1:24" ht="43.5" x14ac:dyDescent="0.35">
      <c r="A7" s="84"/>
      <c r="B7" s="85"/>
      <c r="C7" s="85"/>
      <c r="D7" s="85"/>
      <c r="E7" s="85"/>
      <c r="F7" s="85"/>
      <c r="G7" s="85"/>
      <c r="H7" s="85"/>
      <c r="I7" s="85"/>
      <c r="J7" s="92" t="s">
        <v>92</v>
      </c>
      <c r="K7" s="79" t="s">
        <v>45</v>
      </c>
      <c r="L7" s="60" t="s">
        <v>46</v>
      </c>
      <c r="M7" s="80" t="s">
        <v>47</v>
      </c>
      <c r="N7" s="60" t="s">
        <v>75</v>
      </c>
      <c r="O7" s="52"/>
      <c r="P7" s="52"/>
      <c r="Q7" s="52"/>
      <c r="R7" s="52"/>
      <c r="S7" s="52"/>
      <c r="T7" s="52"/>
    </row>
    <row r="8" spans="1:24" x14ac:dyDescent="0.35">
      <c r="A8" s="84"/>
      <c r="B8" s="85"/>
      <c r="C8" s="85"/>
      <c r="D8" s="85"/>
      <c r="E8" s="85"/>
      <c r="F8" s="85"/>
      <c r="G8" s="85"/>
      <c r="H8" s="85"/>
      <c r="I8" t="s">
        <v>90</v>
      </c>
      <c r="J8" s="70">
        <f>IF(P8="Asst2",$E$23,IF(P8="Asst3",$E$24,IF(P8="Asst4",$E$25,IF(P8="Asst5",$E$26,IF(P8="Assoc1",$E$28,IF(P8="Assoc2",$E$29,IF(P8="Assoc3",$E$30,IF(P8="Assoc4",$E$31,IF(P8="Prof1",$E$33,IF(P8="Prof2",$E$34,IF(P8="Prof3",$E$35,IF(P8="Prof4",$E$36,IF(P8="Prof5",$E$37,IF(P8="Prof6",$E$38,IF(P8="Prof7",$E$39,IF(P8="Prof8",$E$40,IF(P8="Prof9",$E$41,0)))))))))))))))))</f>
        <v>95400</v>
      </c>
      <c r="K8" s="70">
        <f>IF($P$5="Assistant1",AJ56,IF($P$5="Assistant2",AJ57,IF($P$5="Assistant3",AJ58,IF($P$5="Assistant4",AJ59,IF($P$5="Assistant5",AJ60,IF($P$5="Associate1",AJ62,IF($P$5="Associate2",AJ63,IF($P$5="Associate3",AJ64,IF($P$5="Associate4",AJ65,IF($P$5="Professor1",AJ67,IF($P$5="Professor2",AJ68,IF($P$5="Professor3",AJ69,IF($P$5="Professor4",AJ70,IF($P$5="Professor5",AJ71,IF($P$5="Professor6",AJ72,IF($P$5="Professor7",AJ73,IF($P$5="Professor8",AJ74,IF($P$5="Professor9",0))))))))))))))))))</f>
        <v>0</v>
      </c>
      <c r="L8" s="32" t="str">
        <f>IF($P$5="Assistant1",AH56,IF($P$5="Assistant2",AH57,IF($P$5="Assistant3",AH58,IF($P$5="Assistant4",AH59,IF($P$5="Assistant5",AH60,IF($P$5="Associate1",AH62,IF($P$5="Associate2",AH63,IF($P$5="Associate3",AH64,IF($P$5="Associate4",AH65,IF($P$5="Professor1",AH67,IF($P$5="Professor2",AH68,IF($P$5="Professor3",AH69,IF($P$5="Professor4",AH70,IF($P$5="Professor5",AH71,IF($P$5="Professor6",AH72,IF($P$5="Professor7",AH73,IF($P$5="Professor8",AH74,IF($P$5="Professor9",0))))))))))))))))))</f>
        <v>Asst</v>
      </c>
      <c r="M8" s="32">
        <f>IF($P$5="Assistant1",AI56,IF($P$5="Assistant2",AI57,IF($P$5="Assistant3",AI58,IF($P$5="Assistant4",AI59,IF($P$5="Assistant5",AI60,IF($P$5="Associate1",AI62,IF($P$5="Associate2",AI63,IF($P$5="Associate3",AI64,IF($P$5="Associate4",AI65,IF($P$5="Professor1",AI67,IF($P$5="Professor2",AI68,IF($P$5="Professor3",AI69,IF($P$5="Professor4",AI70,IF($P$5="Professor5",AI71,IF($P$5="Professor6",AI72,IF($P$5="Professor7",AI73,IF($P$5="Professor8",AI74,IF($P$5="Professor9",0))))))))))))))))))</f>
        <v>2</v>
      </c>
      <c r="N8" s="61">
        <f>IF($P$5="Assistant1",T22,IF($P$5="Assistant2",T23,IF($P$5="Assistant3",T24,IF($P$5="Assistant4",T25,IF($P$5="Assistant5",T26,IF($P$5="Associate1",T28,IF($P$5="Associate2",T29,IF($P$5="Associate3",T30,IF($P$5="Associate4",T31,IF($P$5="Professor1",T33,IF($P$5="Professor2",T34,IF($P$5="Professor3",T35,IF($P$5="Professor4",T36,IF($P$5="Professor5",T37,IF($P$5="Professor6",T38,IF($P$5="Professor7",T39,IF($P$5="Professor8",T40,IF($P$5="Professor9",0))))))))))))))))))</f>
        <v>95400</v>
      </c>
      <c r="O8" s="52"/>
      <c r="P8" s="52" t="str">
        <f>CONCATENATE(L8,M8)</f>
        <v>Asst2</v>
      </c>
      <c r="Q8" s="52"/>
      <c r="R8" s="52"/>
      <c r="S8" s="52"/>
      <c r="T8" s="52"/>
    </row>
    <row r="9" spans="1:24" x14ac:dyDescent="0.35">
      <c r="A9" s="84"/>
      <c r="B9" s="85"/>
      <c r="C9" s="85"/>
      <c r="D9" s="85"/>
      <c r="E9" s="85"/>
      <c r="F9" s="85"/>
      <c r="G9" s="85"/>
      <c r="H9" s="85"/>
      <c r="I9" t="s">
        <v>91</v>
      </c>
      <c r="J9" s="73">
        <f t="shared" ref="J9:J17" si="0">IF(P9="Asst2",$E$23,IF(P9="Asst3",$E$24,IF(P9="Asst4",$E$25,IF(P9="Asst5",$E$26,IF(P9="Assoc1",$E$28,IF(P9="Assoc2",$E$29,IF(P9="Assoc3",$E$30,IF(P9="Assoc4",$E$31,IF(P9="Prof1",$E$33,IF(P9="Prof2",$E$34,IF(P9="Prof3",$E$35,IF(P9="Prof4",$E$36,IF(P9="Prof5",$E$37,IF(P9="Prof6",$E$38,IF(P9="Prof7",$E$39,IF(P9="Prof8",$E$40,IF(P9="Prof9",$E$41,0)))))))))))))))))</f>
        <v>0</v>
      </c>
      <c r="K9" s="73">
        <f>IF($P$5="Assistant1",AN56,IF($P$5="Assistant2",AN57,IF($P$5="Assistant3",AN58,IF($P$5="Assistant4",AN59,IF($P$5="Assistant5",AN60,IF($P$5="Associate1",AN62,IF($P$5="Associate2",AN63,IF($P$5="Associate3",AN64,IF($P$5="Associate4",AN65,IF($P$5="Professor1",AN67,IF($P$5="Professor2",AN68,IF($P$5="Professor3",AN69,IF($P$5="Professor4",AN70,IF($P$5="Professor5",AN71,IF($P$5="Professor6",AN72,IF($P$5="Professor7",AN73,IF($P$5="Professor8",AN74,IF($P$5="Professor9",0))))))))))))))))))</f>
        <v>0</v>
      </c>
      <c r="L9" s="91">
        <f>IF($P$5="Assistant1",AL56,IF($P$5="Assistant2",AL57,IF($P$5="Assistant3",AL58,IF($P$5="Assistant4",AL59,IF($P$5="Assistant5",AL60,IF($P$5="Associate1",AL62,IF($P$5="Associate2",AL63,IF($P$5="Associate3",AL64,IF($P$5="Associate4",AL65,IF($P$5="Professor1",AL67,IF($P$5="Professor2",AL68,IF($P$5="Professor3",AL69,IF($P$5="Professor4",AL70,IF($P$5="Professor5",AL71,IF($P$5="Professor6",AL72,IF($P$5="Professor7",AL73,IF($P$5="Professor8",AL74,IF($P$5="Professor9",0))))))))))))))))))</f>
        <v>0</v>
      </c>
      <c r="M9" s="91">
        <f>IF($P$5="Assistant1",AM56,IF($P$5="Assistant2",AM57,IF($P$5="Assistant3",AM58,IF($P$5="Assistant4",AM59,IF($P$5="Assistant5",AM60,IF($P$5="Associate1",AM62,IF($P$5="Associate2",AM63,IF($P$5="Associate3",AM64,IF($P$5="Associate4",AM65,IF($P$5="Professor1",AM67,IF($P$5="Professor2",AM68,IF($P$5="Professor3",AM69,IF($P$5="Professor4",AM70,IF($P$5="Professor5",AM71,IF($P$5="Professor6",AM72,IF($P$5="Professor7",AM73,IF($P$5="Professor8",AM74,IF($P$5="Professor9",0))))))))))))))))))</f>
        <v>0</v>
      </c>
      <c r="N9" s="76">
        <f>IF($P$5="Assistant1",U22,IF($P$5="Assistant2",U23,IF($P$5="Assistant3",U24,IF($P$5="Assistant4",U25,IF($P$5="Assistant5",U26,IF($P$5="Associate1",U28,IF($P$5="Associate2",U29,IF($P$5="Associate3",U30,IF($P$5="Associate4",U31,IF($P$5="Professor1",U33,IF($P$5="Professor2",U34,IF($P$5="Professor3",U35,IF($P$5="Professor4",U36,IF($P$5="Professor5",U37,IF($P$5="Professor6",U38,IF($P$5="Professor7",U39,IF($P$5="Professor8",U40,IF($P$5="Professor9",0))))))))))))))))))</f>
        <v>0</v>
      </c>
      <c r="O9" s="52"/>
      <c r="P9" s="52" t="str">
        <f t="shared" ref="P9:P17" si="1">CONCATENATE(L9,M9)</f>
        <v>00</v>
      </c>
      <c r="Q9" s="52"/>
      <c r="R9" s="52"/>
      <c r="S9" s="52"/>
      <c r="T9" s="52"/>
    </row>
    <row r="10" spans="1:24" x14ac:dyDescent="0.35">
      <c r="A10" s="84"/>
      <c r="B10" s="85"/>
      <c r="C10" s="85"/>
      <c r="D10" s="85"/>
      <c r="E10" s="85"/>
      <c r="F10" s="85"/>
      <c r="G10" s="85"/>
      <c r="H10" s="85"/>
      <c r="I10" t="s">
        <v>12</v>
      </c>
      <c r="J10" s="70">
        <f t="shared" si="0"/>
        <v>95400</v>
      </c>
      <c r="K10" s="70">
        <f>IF($P$5="Assistant1",D56,IF($P$5="Assistant2",D57,IF($P$5="Assistant3",D58,IF($P$5="Assistant4",D59,IF($P$5="Assistant5",D60,IF($P$5="Associate1",D62,IF($P$5="Associate2",D63,IF($P$5="Associate3",D64,IF($P$5="Associate4",D65,IF($P$5="Professor1",D67,IF($P$5="Professor2",D68,IF($P$5="Professor3",D69,IF($P$5="Professor4",D70,IF($P$5="Professor5",D71,IF($P$5="Professor6",D72,IF($P$5="Professor7",D73,IF($P$5="Professor8",D74,IF($P$5="Professor9",0))))))))))))))))))</f>
        <v>1700</v>
      </c>
      <c r="L10" s="69" t="str">
        <f>IF($P$5="Assistant1",B56,IF($P$5="Assistant2",B57,IF($P$5="Assistant3",B58,IF($P$5="Assistant4",B59,IF($P$5="Assistant5",B60,IF($P$5="Associate1",B62,IF($P$5="Associate2",B63,IF($P$5="Associate3",B64,IF($P$5="Associate4",B65,IF($P$5="Professor1",B67,IF($P$5="Professor2",B68,IF($P$5="Professor3",B69,IF($P$5="Professor4",B70,IF($P$5="Professor5",B71,IF($P$5="Professor6",B72,IF($P$5="Professor7",B73,IF($P$5="Professor8",B74,IF($P$5="Professor9",0))))))))))))))))))</f>
        <v>Asst</v>
      </c>
      <c r="M10" s="62">
        <f>IF($P$5="Assistant1",C56,IF($P$5="Assistant2",C57,IF($P$5="Assistant3",C58,IF($P$5="Assistant4",C59,IF($P$5="Assistant5",C60,IF($P$5="Associate1",C62,IF($P$5="Associate2",C63,IF($P$5="Associate3",C64,IF($P$5="Associate4",C65,IF($P$5="Professor1",C67,IF($P$5="Professor2",C68,IF($P$5="Professor3",C69,IF($P$5="Professor4",C70,IF($P$5="Professor5",C71,IF($P$5="Professor6",C72,IF($P$5="Professor7",C73,IF($P$5="Professor8",C74,IF($P$5="Professor9",0))))))))))))))))))</f>
        <v>2</v>
      </c>
      <c r="N10" s="61">
        <f>IF($P$5="Assistant1",K22,IF($P$5="Assistant2",K23,IF($P$5="Assistant3",K24,IF($P$5="Assistant4",K25,IF($P$5="Assistant5",K26,IF($P$5="Associate1",K28,IF($P$5="Associate2",K29,IF($P$5="Associate3",K30,IF($P$5="Associate4",K31,IF($P$5="Professor1",K33,IF($P$5="Professor2",K34,IF($P$5="Professor3",K35,IF($P$5="Professor4",K36,IF($P$5="Professor5",K37,IF($P$5="Professor6",K38,IF($P$5="Professor7",K39,IF($P$5="Professor8",K40,IF($P$5="Professor9",0))))))))))))))))))</f>
        <v>97100</v>
      </c>
      <c r="O10" s="52"/>
      <c r="P10" s="52" t="str">
        <f t="shared" si="1"/>
        <v>Asst2</v>
      </c>
      <c r="Q10" s="52"/>
      <c r="R10" s="52"/>
      <c r="S10" s="52"/>
      <c r="T10" s="52"/>
    </row>
    <row r="11" spans="1:24" x14ac:dyDescent="0.35">
      <c r="A11" s="84"/>
      <c r="B11" s="85"/>
      <c r="C11" s="85"/>
      <c r="D11" s="85"/>
      <c r="E11" s="85"/>
      <c r="F11" s="85"/>
      <c r="G11" s="85"/>
      <c r="H11" s="85"/>
      <c r="I11" t="s">
        <v>13</v>
      </c>
      <c r="J11" s="73">
        <f t="shared" si="0"/>
        <v>95400</v>
      </c>
      <c r="K11" s="73">
        <f>IF($P$5="Assistant1",H56,IF($P$5="Assistant2",H57,IF($P$5="Assistant3",H58,IF($P$5="Assistant4",H59,IF($P$5="Assistant5",H60,IF($P$5="Associate1",H62,IF($P$5="Associate2",H63,IF($P$5="Associate3",H64,IF($P$5="Associate4",H65,IF($P$5="Professor1",H67,IF($P$5="Professor2",H68,IF($P$5="Professor3",H69,IF($P$5="Professor4",H70,IF($P$5="Professor5",H71,IF($P$5="Professor6",H72,IF($P$5="Professor7",H73,IF($P$5="Professor8",H74,IF($P$5="Professor9",0))))))))))))))))))</f>
        <v>3400</v>
      </c>
      <c r="L11" s="74" t="str">
        <f>IF($P$5="Assistant1",F56,IF($P$5="Assistant2",F57,IF($P$5="Assistant3",F58,IF($P$5="Assistant4",F59,IF($P$5="Assistant5",F60,IF($P$5="Associate1",F62,IF($P$5="Associate2",F63,IF($P$5="Associate3",F64,IF($P$5="Associate4",F65,IF($P$5="Professor1",F67,IF($P$5="Professor2",F68,IF($P$5="Professor3",F69,IF($P$5="Professor4",F70,IF($P$5="Professor5",F71,IF($P$5="Professor6",F72,IF($P$5="Professor7",F73,IF($P$5="Professor8",F74,IF($P$5="Professor9",0))))))))))))))))))</f>
        <v>Asst</v>
      </c>
      <c r="M11" s="75">
        <f>IF($P$5="Assistant1",G56,IF($P$5="Assistant2",G57,IF($P$5="Assistant3",G58,IF($P$5="Assistant4",G59,IF($P$5="Assistant5",G60,IF($P$5="Associate1",G62,IF($P$5="Associate2",G63,IF($P$5="Associate3",G64,IF($P$5="Associate4",G65,IF($P$5="Professor1",G67,IF($P$5="Professor2",G68,IF($P$5="Professor3",G69,IF($P$5="Professor4",G70,IF($P$5="Professor5",G71,IF($P$5="Professor6",G72,IF($P$5="Professor7",G73,IF($P$5="Professor8",G74,IF($P$5="Professor9",0))))))))))))))))))</f>
        <v>2</v>
      </c>
      <c r="N11" s="76">
        <f>IF($P$5="Assistant1",L22,IF($P$5="Assistant2",L23,IF($P$5="Assistant3",L24,IF($P$5="Assistant4",L25,IF($P$5="Assistant5",L26,IF($P$5="Associate1",L28,IF($P$5="Associate2",L29,IF($P$5="Associate3",L30,IF($P$5="Associate4",L31,IF($P$5="Professor1",L33,IF($P$5="Professor2",L34,IF($P$5="Professor3",L35,IF($P$5="Professor4",L36,IF($P$5="Professor5",L37,IF($P$5="Professor6",L38,IF($P$5="Professor7",L39,IF($P$5="Professor8",L40,IF($P$5="Professor9",0))))))))))))))))))</f>
        <v>98800</v>
      </c>
      <c r="O11" s="52"/>
      <c r="P11" s="52" t="str">
        <f t="shared" si="1"/>
        <v>Asst2</v>
      </c>
      <c r="Q11" s="52"/>
      <c r="R11" s="52"/>
      <c r="S11" s="52"/>
      <c r="T11" s="52"/>
    </row>
    <row r="12" spans="1:24" x14ac:dyDescent="0.35">
      <c r="A12" s="84"/>
      <c r="B12" s="85"/>
      <c r="C12" s="85"/>
      <c r="D12" s="85"/>
      <c r="E12" s="85"/>
      <c r="F12" s="85"/>
      <c r="G12" s="85"/>
      <c r="H12" s="85"/>
      <c r="I12" t="s">
        <v>83</v>
      </c>
      <c r="J12" s="70">
        <f t="shared" si="0"/>
        <v>0</v>
      </c>
      <c r="K12" s="70">
        <f>IF($P$5="Assistant1",AB56,IF($P$5="Assistant2",AB57,IF($P$5="Assistant3",AB58,IF($P$5="Assistant4",AB59,IF($P$5="Assistant5",AB60,IF($P$5="Associate1",AB62,IF($P$5="Associate2",AB63,IF($P$5="Associate3",AB64,IF($P$5="Associate4",AB65,IF($P$5="Professor1",AB67,IF($P$5="Professor2",AB68,IF($P$5="Professor3",AB69,IF($P$5="Professor4",AB70,IF($P$5="Professor5",AB71,IF($P$5="Professor6",AB72,IF($P$5="Professor7",AB73,IF($P$5="Professor8",AB74,IF($P$5="Professor9",0))))))))))))))))))</f>
        <v>0</v>
      </c>
      <c r="L12" s="69">
        <f>IF($P$5="Assistant1",Z56,IF($P$5="Assistant2",Z57,IF($P$5="Assistant3",Z58,IF($P$5="Assistant4",Z59,IF($P$5="Assistant5",Z60,IF($P$5="Associate1",Z62,IF($P$5="Associate2",Z63,IF($P$5="Associate3",Z64,IF($P$5="Associate4",Z65,IF($P$5="Professor1",Z67,IF($P$5="Professor2",Z68,IF($P$5="Professor3",Z69,IF($P$5="Professor4",Z70,IF($P$5="Professor5",Z71,IF($P$5="Professor6",Z72,IF($P$5="Professor7",Z73,IF($P$5="Professor8",Z74,IF($P$5="Professor9",0))))))))))))))))))</f>
        <v>0</v>
      </c>
      <c r="M12" s="68">
        <f>IF($P$5="Assistant1",AA56,IF($P$5="Assistant2",AA57,IF($P$5="Assistant3",AA58,IF($P$5="Assistant4",AA59,IF($P$5="Assistant5",AA60,IF($P$5="Associate1",AA62,IF($P$5="Associate2",AA63,IF($P$5="Associate3",AA64,IF($P$5="Associate4",AA65,IF($P$5="Professor1",AA67,IF($P$5="Professor2",AA68,IF($P$5="Professor3",AA69,IF($P$5="Professor4",AA70,IF($P$5="Professor5",AA71,IF($P$5="Professor6",AA72,IF($P$5="Professor7",AA73,IF($P$5="Professor8",AA74,IF($P$5="Professor9",0))))))))))))))))))</f>
        <v>0</v>
      </c>
      <c r="N12" s="61">
        <f>IF($P$5="Assistant1",M22,IF($P$5="Assistant2",M23,IF($P$5="Assistant3",M24,IF($P$5="Assistant4",M25,IF($P$5="Assistant5",M26,IF($P$5="Associate1",M28,IF($P$5="Associate2",M29,IF($P$5="Associate3",M30,IF($P$5="Associate4",M31,IF($P$5="Professor1",M33,IF($P$5="Professor2",M34,IF($P$5="Professor3",M35,IF($P$5="Professor4",M36,IF($P$5="Professor5",M37,IF($P$5="Professor6",M38,IF($P$5="Professor7",M39,IF($P$5="Professor8",M40,IF($P$5="Professor9",0))))))))))))))))))</f>
        <v>0</v>
      </c>
      <c r="O12" s="52"/>
      <c r="P12" s="52" t="str">
        <f t="shared" si="1"/>
        <v>00</v>
      </c>
      <c r="Q12" s="52"/>
      <c r="R12" s="52"/>
      <c r="S12" s="52"/>
      <c r="T12" s="52"/>
    </row>
    <row r="13" spans="1:24" x14ac:dyDescent="0.35">
      <c r="A13" s="84"/>
      <c r="B13" s="85"/>
      <c r="C13" s="85"/>
      <c r="D13" s="85"/>
      <c r="E13" s="85"/>
      <c r="F13" s="85"/>
      <c r="G13" s="85"/>
      <c r="H13" s="85"/>
      <c r="I13" t="s">
        <v>84</v>
      </c>
      <c r="J13" s="73">
        <f t="shared" si="0"/>
        <v>0</v>
      </c>
      <c r="K13" s="73">
        <f>IF($P$5="Assistant1",AF56,IF($P$5="Assistant2",AF57,IF($P$5="Assistant3",AF58,IF($P$5="Assistant4",AF59,IF($P$5="Assistant5",AF60,IF($P$5="Associate1",AF62,IF($P$5="Associate2",AF63,IF($P$5="Associate3",AF64,IF($P$5="Associate4",AF65,IF($P$5="Professor1",AF67,IF($P$5="Professor2",AF68,IF($P$5="Professor3",AF69,IF($P$5="Professor4",AF70,IF($P$5="Professor5",AF71,IF($P$5="Professor6",AF72,IF($P$5="Professor7",AF73,IF($P$5="Professor8",AF74,IF($P$5="Professor9",0))))))))))))))))))</f>
        <v>0</v>
      </c>
      <c r="L13" s="74">
        <f>IF($P$5="Assistant1",AD56,IF($P$5="Assistant2",AD57,IF($P$5="Assistant3",AD58,IF($P$5="Assistant4",AD59,IF($P$5="Assistant5",AD60,IF($P$5="Associate1",AD62,IF($P$5="Associate2",AD63,IF($P$5="Associate3",AD64,IF($P$5="Associate4",AD65,IF($P$5="Professor1",AD67,IF($P$5="Professor2",AD68,IF($P$5="Professor3",AD69,IF($P$5="Professor4",AD70,IF($P$5="Professor5",AD71,IF($P$5="Professor6",AD72,IF($P$5="Professor7",AD73,IF($P$5="Professor8",AD74,IF($P$5="Professor9",0))))))))))))))))))</f>
        <v>0</v>
      </c>
      <c r="M13" s="77">
        <f>IF($P$5="Assistant1",AE56,IF($P$5="Assistant2",AE57,IF($P$5="Assistant3",AE58,IF($P$5="Assistant4",AE59,IF($P$5="Assistant5",AE60,IF($P$5="Associate1",AE62,IF($P$5="Associate2",AE63,IF($P$5="Associate3",AE64,IF($P$5="Associate4",AE65,IF($P$5="Professor1",AE67,IF($P$5="Professor2",AE68,IF($P$5="Professor3",AE69,IF($P$5="Professor4",AE70,IF($P$5="Professor5",AE71,IF($P$5="Professor6",AE72,IF($P$5="Professor7",AE73,IF($P$5="Professor8",AE74,IF($P$5="Professor9",0))))))))))))))))))</f>
        <v>0</v>
      </c>
      <c r="N13" s="76">
        <f>IF($P$5="Assistant1",N22,IF($P$5="Assistant2",N23,IF($P$5="Assistant3",N24,IF($P$5="Assistant4",N25,IF($P$5="Assistant5",N26,IF($P$5="Associate1",N28,IF($P$5="Associate2",N29,IF($P$5="Associate3",N30,IF($P$5="Associate4",N31,IF($P$5="Professor1",N33,IF($P$5="Professor2",N34,IF($P$5="Professor3",N35,IF($P$5="Professor4",N36,IF($P$5="Professor5",N37,IF($P$5="Professor6",N38,IF($P$5="Professor7",N39,IF($P$5="Professor8",N40,IF($P$5="Professor9",0))))))))))))))))))</f>
        <v>0</v>
      </c>
      <c r="O13" s="52"/>
      <c r="P13" s="52" t="str">
        <f t="shared" si="1"/>
        <v>00</v>
      </c>
      <c r="Q13" s="52"/>
      <c r="R13" s="52"/>
      <c r="S13" s="52"/>
      <c r="T13" s="52"/>
    </row>
    <row r="14" spans="1:24" x14ac:dyDescent="0.35">
      <c r="A14" s="84"/>
      <c r="B14" s="85"/>
      <c r="C14" s="85"/>
      <c r="D14" s="85"/>
      <c r="E14" s="85"/>
      <c r="F14" s="85"/>
      <c r="G14" s="85"/>
      <c r="H14" s="85"/>
      <c r="I14" t="s">
        <v>27</v>
      </c>
      <c r="J14" s="72">
        <f t="shared" si="0"/>
        <v>100500</v>
      </c>
      <c r="K14" s="72">
        <f>IF($P$5="Assistant1",L56,IF($P$5="Assistant2",L57,IF($P$5="Assistant3",L58,IF($P$5="Assistant4",L59,IF($P$5="Assistant5",L60,IF($P$5="Associate1",L62,IF($P$5="Associate2",L63,IF($P$5="Associate3",L64,IF($P$5="Associate4",L65,IF($P$5="Professor1",L67,IF($P$5="Professor2",L68,IF($P$5="Professor3",L69,IF($P$5="Professor4",L70,IF($P$5="Professor5",L71,IF($P$5="Professor6",L72,IF($P$5="Professor7",L73,IF($P$5="Professor8",L74,IF($P$5="Professor9",0))))))))))))))))))</f>
        <v>0</v>
      </c>
      <c r="L14" s="71" t="str">
        <f>IF($P$5="Assistant1",J56,IF($P$5="Assistant2",J57,IF($P$5="Assistant3",J58,IF($P$5="Assistant4",J59,IF($P$5="Assistant5",J60,IF($P$5="Associate1",J62,IF($P$5="Associate2",J63,IF($P$5="Associate3",J64,IF($P$5="Associate4",J65,IF($P$5="Professor1",J67,IF($P$5="Professor2",J68,IF($P$5="Professor3",J69,IF($P$5="Professor4",J70,IF($P$5="Professor5",J71,IF($P$5="Professor6",J72,IF($P$5="Professor7",J73,IF($P$5="Professor8",J74,IF($P$5="Professor9",0))))))))))))))))))</f>
        <v>Asst</v>
      </c>
      <c r="M14" s="63">
        <f>IF($P$5="Assistant1",K56,IF($P$5="Assistant2",K57,IF($P$5="Assistant3",K58,IF($P$5="Assistant4",K59,IF($P$5="Assistant5",K60,IF($P$5="Associate1",K62,IF($P$5="Associate2",K63,IF($P$5="Associate3",K64,IF($P$5="Associate4",K65,IF($P$5="Professor1",K67,IF($P$5="Professor2",K68,IF($P$5="Professor3",K69,IF($P$5="Professor4",K70,IF($P$5="Professor5",K71,IF($P$5="Professor6",K72,IF($P$5="Professor7",K73,IF($P$5="Professor8",K74,IF($P$5="Professor9",0))))))))))))))))))</f>
        <v>3</v>
      </c>
      <c r="N14" s="61">
        <f>IF($P$5="Assistant1",O22,IF($P$5="Assistant2",O23,IF($P$5="Assistant3",O24,IF($P$5="Assistant4",O25,IF($P$5="Assistant5",O26,IF($P$5="Associate1",O28,IF($P$5="Associate2",O29,IF($P$5="Associate3",O30,IF($P$5="Associate4",O31,IF($P$5="Professor1",O33,IF($P$5="Professor2",O34,IF($P$5="Professor3",O35,IF($P$5="Professor4",O36,IF($P$5="Professor5",O37,IF($P$5="Professor6",O38,IF($P$5="Professor7",O39,IF($P$5="Professor8",O40,IF($P$5="Professor9",0))))))))))))))))))</f>
        <v>100500</v>
      </c>
      <c r="O14" s="52"/>
      <c r="P14" s="52" t="str">
        <f t="shared" si="1"/>
        <v>Asst3</v>
      </c>
      <c r="Q14" s="52"/>
      <c r="R14" s="52"/>
      <c r="S14" s="52"/>
      <c r="T14" s="52"/>
    </row>
    <row r="15" spans="1:24" x14ac:dyDescent="0.35">
      <c r="A15" s="84"/>
      <c r="B15" s="85"/>
      <c r="C15" s="85"/>
      <c r="D15" s="85"/>
      <c r="E15" s="85"/>
      <c r="F15" s="85"/>
      <c r="G15" s="85"/>
      <c r="H15" s="85"/>
      <c r="I15" t="s">
        <v>28</v>
      </c>
      <c r="J15" s="73">
        <f t="shared" si="0"/>
        <v>100500</v>
      </c>
      <c r="K15" s="73">
        <f>IF($P$5="Assistant1",P56,IF($P$5="Assistant2",P57,IF($P$5="Assistant3",P58,IF($P$5="Assistant4",P59,IF($P$5="Assistant5",P60,IF($P$5="Associate1",P62,IF($P$5="Associate2",P63,IF($P$5="Associate3",P64,IF($P$5="Associate4",P65,IF($P$5="Professor1",P67,IF($P$5="Professor2",P68,IF($P$5="Professor3",P69,IF($P$5="Professor4",P70,IF($P$5="Professor5",P71,IF($P$5="Professor6",P72,IF($P$5="Professor7",P73,IF($P$5="Professor8",P74,IF($P$5="Professor9",0))))))))))))))))))</f>
        <v>1800</v>
      </c>
      <c r="L15" s="74" t="str">
        <f>IF($P$5="Assistant1",N56,IF($P$5="Assistant2",N57,IF($P$5="Assistant3",N58,IF($P$5="Assistant4",N59,IF($P$5="Assistant5",N60,IF($P$5="Associate1",N62,IF($P$5="Associate2",N63,IF($P$5="Associate3",N64,IF($P$5="Associate4",N65,IF($P$5="Professor1",N67,IF($P$5="Professor2",N68,IF($P$5="Professor3",N69,IF($P$5="Professor4",N70,IF($P$5="Professor5",N71,IF($P$5="Professor6",N72,IF($P$5="Professor7",N73,IF($P$5="Professor8",N74,IF($P$5="Professor9",0))))))))))))))))))</f>
        <v>Asst</v>
      </c>
      <c r="M15" s="75">
        <f>IF($P$5="Assistant1",O56,IF($P$5="Assistant2",O57,IF($P$5="Assistant3",O58,IF($P$5="Assistant4",O59,IF($P$5="Assistant5",O60,IF($P$5="Associate1",O62,IF($P$5="Associate2",O63,IF($P$5="Associate3",O64,IF($P$5="Associate4",O65,IF($P$5="Professor1",O67,IF($P$5="Professor2",O68,IF($P$5="Professor3",O69,IF($P$5="Professor4",O70,IF($P$5="Professor5",O71,IF($P$5="Professor6",O72,IF($P$5="Professor7",O73,IF($P$5="Professor8",O74,IF($P$5="Professor9",0))))))))))))))))))</f>
        <v>3</v>
      </c>
      <c r="N15" s="76">
        <f>IF($P$5="Assistant1",P22,IF($P$5="Assistant2",P23,IF($P$5="Assistant3",P24,IF($P$5="Assistant4",P25,IF($P$5="Assistant5",P26,IF($P$5="Associate1",P28,IF($P$5="Associate2",P29,IF($P$5="Associate3",P30,IF($P$5="Associate4",P31,IF($P$5="Professor1",P33,IF($P$5="Professor2",P34,IF($P$5="Professor3",P35,IF($P$5="Professor4",P36,IF($P$5="Professor5",P37,IF($P$5="Professor6",P38,IF($P$5="Professor7",P39,IF($P$5="Professor8",P40,IF($P$5="Professor9",0))))))))))))))))))</f>
        <v>102300</v>
      </c>
      <c r="O15" s="52"/>
      <c r="P15" s="52" t="str">
        <f t="shared" si="1"/>
        <v>Asst3</v>
      </c>
      <c r="Q15" s="52"/>
      <c r="R15" s="52"/>
      <c r="S15" s="52"/>
      <c r="T15" s="52"/>
    </row>
    <row r="16" spans="1:24" x14ac:dyDescent="0.35">
      <c r="A16" s="84"/>
      <c r="B16" s="85"/>
      <c r="C16" s="85"/>
      <c r="D16" s="85"/>
      <c r="E16" s="85"/>
      <c r="F16" s="85"/>
      <c r="G16" s="85"/>
      <c r="H16" s="85"/>
      <c r="I16" t="s">
        <v>51</v>
      </c>
      <c r="J16" s="72">
        <f t="shared" si="0"/>
        <v>0</v>
      </c>
      <c r="K16" s="72">
        <f>IF($P$5="Assistant1",T56,IF($P$5="Assistant2",T57,IF($P$5="Assistant3",T58,IF($P$5="Assistant4",T59,IF($P$5="Assistant5",T60,IF($P$5="Associate1",T62,IF($P$5="Associate2",T63,IF($P$5="Associate3",T64,IF($P$5="Associate4",T65,IF($P$5="Professor1",T67,IF($P$5="Professor2",T68,IF($P$5="Professor3",T69,IF($P$5="Professor4",T70,IF($P$5="Professor5",T71,IF($P$5="Professor6",T72,IF($P$5="Professor7",T73,IF($P$5="Professor8",T74,IF($P$5="Professor9",0))))))))))))))))))</f>
        <v>0</v>
      </c>
      <c r="L16" s="71">
        <f>IF($P$5="Assistant1",R56,IF($P$5="Assistant2",R57,IF($P$5="Assistant3",R58,IF($P$5="Assistant4",R59,IF($P$5="Assistant5",R60,IF($P$5="Associate1",R62,IF($P$5="Associate2",R63,IF($P$5="Associate3",R64,IF($P$5="Associate4",R65,IF($P$5="Professor1",R67,IF($P$5="Professor2",R68,IF($P$5="Professor3",R69,IF($P$5="Professor4",R70,IF($P$5="Professor5",R71,IF($P$5="Professor6",R72,IF($P$5="Professor7",R73,IF($P$5="Professor8",R74,IF($P$5="Professor9",0))))))))))))))))))</f>
        <v>0</v>
      </c>
      <c r="M16" s="63">
        <f>IF($P$5="Assistant1",S56,IF($P$5="Assistant2",S57,IF($P$5="Assistant3",S58,IF($P$5="Assistant4",S59,IF($P$5="Assistant5",S60,IF($P$5="Associate1",S62,IF($P$5="Associate2",S63,IF($P$5="Associate3",S64,IF($P$5="Associate4",S65,IF($P$5="Professor1",S67,IF($P$5="Professor2",S68,IF($P$5="Professor3",S69,IF($P$5="Professor4",S70,IF($P$5="Professor5",S71,IF($P$5="Professor6",S72,IF($P$5="Professor7",S73,IF($P$5="Professor8",S74,IF($P$5="Professor9",0))))))))))))))))))</f>
        <v>0</v>
      </c>
      <c r="N16" s="61">
        <f>IF($P$5="Assistant1",Q22,IF($P$5="Assistant2",Q23,IF($P$5="Assistant3",Q24,IF($P$5="Assistant4",Q25,IF($P$5="Assistant5",Q26,IF($P$5="Associate1",Q28,IF($P$5="Associate2",Q29,IF($P$5="Associate3",Q30,IF($P$5="Associate4",Q31,IF($P$5="Professor1",Q33,IF($P$5="Professor2",Q34,IF($P$5="Professor3",Q35,IF($P$5="Professor4",Q36,IF($P$5="Professor5",Q37,IF($P$5="Professor6",Q38,IF($P$5="Professor7",Q39,IF($P$5="Professor8",Q40,IF($P$5="Professor9",0))))))))))))))))))</f>
        <v>0</v>
      </c>
      <c r="O16" s="52"/>
      <c r="P16" s="52" t="str">
        <f t="shared" si="1"/>
        <v>00</v>
      </c>
      <c r="Q16" s="52"/>
      <c r="R16" s="52"/>
      <c r="S16" s="52"/>
      <c r="T16" s="52"/>
    </row>
    <row r="17" spans="1:21" x14ac:dyDescent="0.35">
      <c r="A17" s="84"/>
      <c r="B17" s="85"/>
      <c r="C17" s="85"/>
      <c r="D17" s="85"/>
      <c r="E17" s="85"/>
      <c r="F17" s="85"/>
      <c r="G17" s="85"/>
      <c r="H17" s="85"/>
      <c r="I17" t="s">
        <v>52</v>
      </c>
      <c r="J17" s="73">
        <f t="shared" si="0"/>
        <v>0</v>
      </c>
      <c r="K17" s="73">
        <f>IF($P$5="Assistant1",X56,IF($P$5="Assistant2",X57,IF($P$5="Assistant3",X58,IF($P$5="Assistant4",X59,IF($P$5="Assistant5",X60,IF($P$5="Associate1",X62,IF($P$5="Associate2",X63,IF($P$5="Associate3",X64,IF($P$5="Associate4",X65,IF($P$5="Professor1",X66,IF($P$5="Professor2",X67,IF($P$5="Professor3",X68,IF($P$5="Professor4",X69,IF($P$5="Professor5",X70,IF($P$5="Professor6",X71,IF($P$5="Professor7",X72,IF($P$5="Professor8",X73,IF($P$5="Professor9",0))))))))))))))))))</f>
        <v>0</v>
      </c>
      <c r="L17" s="74">
        <f>IF($P$5="Assistant1",V56,IF($P$5="Assistant2",V57,IF($P$5="Assistant3",V58,IF($P$5="Assistant4",V59,IF($P$5="Assistant5",V60,IF($P$5="Associate1",V62,IF($P$5="Associate2",V63,IF($P$5="Associate3",V64,IF($P$5="Associate4",V65,IF($P$5="Professor1",V66,IF($P$5="Professor2",V67,IF($P$5="Professor3",V68,IF($P$5="Professor4",V69,IF($P$5="Professor5",V70,IF($P$5="Professor6",V71,IF($P$5="Professor7",V72,IF($P$5="Professor8",V73,IF($P$5="Professor9",0))))))))))))))))))</f>
        <v>0</v>
      </c>
      <c r="M17" s="75">
        <f>IF($P$5="Assistant1",W56,IF($P$5="Assistant2",W57,IF($P$5="Assistant3",W58,IF($P$5="Assistant4",W59,IF($P$5="Assistant5",W60,IF($P$5="Associate1",W62,IF($P$5="Associate2",W63,IF($P$5="Associate3",W64,IF($P$5="Associate4",W65,IF($P$5="Professor1",W66,IF($P$5="Professor2",W67,IF($P$5="Professor3",W68,IF($P$5="Professor4",W69,IF($P$5="Professor5",W70,IF($P$5="Professor6",W71,IF($P$5="Professor7",W72,IF($P$5="Professor8",W73,IF($P$5="Professor9",0))))))))))))))))))</f>
        <v>0</v>
      </c>
      <c r="N17" s="76">
        <f>IF($P$5="Assistant1",R22,IF($P$5="Assistant2",R23,IF($P$5="Assistant3",R24,IF($P$5="Assistant4",R25,IF($P$5="Assistant5",R26,IF($P$5="Associate1",R28,IF($P$5="Associate2",R29,IF($P$5="Associate3",R30,IF($P$5="Associate4",R31,IF($P$5="Professor1",R33,IF($P$5="Professor2",R34,IF($P$5="Professor3",R35,IF($P$5="Professor4",R36,IF($P$5="Professor5",R37,IF($P$5="Professor6",R38,IF($P$5="Professor7",R39,IF($P$5="Professor8",R40,IF($P$5="Professor9",0))))))))))))))))))</f>
        <v>0</v>
      </c>
      <c r="O17" s="52"/>
      <c r="P17" s="52" t="str">
        <f t="shared" si="1"/>
        <v>00</v>
      </c>
      <c r="Q17" s="52"/>
      <c r="R17" s="52"/>
      <c r="S17" s="52"/>
      <c r="T17" s="52"/>
    </row>
    <row r="18" spans="1:21" x14ac:dyDescent="0.35">
      <c r="A18" s="1"/>
      <c r="B18" s="84"/>
      <c r="C18" s="84"/>
      <c r="D18" s="84"/>
      <c r="E18" s="3"/>
      <c r="F18" s="3"/>
      <c r="G18" s="4"/>
      <c r="H18" s="4"/>
      <c r="I18" s="4"/>
      <c r="N18" s="31"/>
    </row>
    <row r="19" spans="1:21" hidden="1" x14ac:dyDescent="0.35">
      <c r="A19" s="8"/>
      <c r="B19" s="9"/>
      <c r="C19" s="84" t="s">
        <v>0</v>
      </c>
      <c r="D19" s="10"/>
      <c r="E19" s="24"/>
      <c r="F19" s="24"/>
      <c r="G19" s="4"/>
      <c r="H19" s="11"/>
      <c r="I19" s="4"/>
      <c r="K19" s="96" t="s">
        <v>88</v>
      </c>
      <c r="L19" s="96"/>
      <c r="M19" s="96" t="s">
        <v>87</v>
      </c>
      <c r="N19" s="96"/>
      <c r="O19" s="96" t="s">
        <v>18</v>
      </c>
      <c r="P19" s="96"/>
      <c r="Q19" s="96" t="s">
        <v>19</v>
      </c>
      <c r="R19" s="96"/>
      <c r="T19" s="96" t="s">
        <v>89</v>
      </c>
      <c r="U19" s="96"/>
    </row>
    <row r="20" spans="1:21" hidden="1" x14ac:dyDescent="0.35">
      <c r="A20" s="12" t="s">
        <v>1</v>
      </c>
      <c r="B20" s="13" t="s">
        <v>2</v>
      </c>
      <c r="C20" s="13" t="s">
        <v>2</v>
      </c>
      <c r="D20" s="14"/>
      <c r="E20" s="14" t="s">
        <v>3</v>
      </c>
      <c r="F20" s="14"/>
      <c r="G20" s="4"/>
      <c r="H20" s="15"/>
      <c r="I20" s="4"/>
      <c r="K20" s="86" t="s">
        <v>12</v>
      </c>
      <c r="L20" s="86" t="s">
        <v>13</v>
      </c>
      <c r="M20" s="86" t="s">
        <v>12</v>
      </c>
      <c r="N20" s="86" t="s">
        <v>13</v>
      </c>
      <c r="O20" s="86" t="s">
        <v>21</v>
      </c>
      <c r="P20" s="86" t="s">
        <v>22</v>
      </c>
      <c r="Q20" s="28" t="s">
        <v>21</v>
      </c>
      <c r="R20" s="28" t="s">
        <v>20</v>
      </c>
      <c r="T20" s="88" t="s">
        <v>88</v>
      </c>
      <c r="U20" s="89" t="s">
        <v>87</v>
      </c>
    </row>
    <row r="21" spans="1:21" hidden="1" x14ac:dyDescent="0.35">
      <c r="A21" s="5"/>
      <c r="B21" s="6"/>
      <c r="C21" s="7"/>
      <c r="D21" s="16"/>
      <c r="E21" s="16"/>
      <c r="F21" s="16"/>
      <c r="G21" s="4"/>
      <c r="H21" s="4"/>
      <c r="I21" s="4"/>
      <c r="T21" s="44"/>
      <c r="U21" s="40"/>
    </row>
    <row r="22" spans="1:21" hidden="1" x14ac:dyDescent="0.35">
      <c r="A22" s="8" t="s">
        <v>4</v>
      </c>
      <c r="B22" s="7">
        <v>1</v>
      </c>
      <c r="C22" s="17">
        <v>2</v>
      </c>
      <c r="D22" s="4"/>
      <c r="E22" s="44">
        <v>90700</v>
      </c>
      <c r="F22" s="40"/>
      <c r="G22" s="19"/>
      <c r="I22" s="4"/>
      <c r="K22" s="25">
        <f>MROUND(E23+(E24-E23)/3,100)+$J$5</f>
        <v>97100</v>
      </c>
      <c r="L22" s="25">
        <f>MROUND(E23+(2*(E24-E23))/3,100)+$J$5</f>
        <v>98800</v>
      </c>
      <c r="M22" s="25"/>
      <c r="N22" s="25"/>
      <c r="O22" s="25">
        <f>MROUND(E24+$J$5,100)</f>
        <v>100500</v>
      </c>
      <c r="P22" s="25">
        <f>MROUND(E24+(E25-E24)/3,100)+$J$5</f>
        <v>102300</v>
      </c>
      <c r="T22" s="39">
        <f>E23+$J$5</f>
        <v>95400</v>
      </c>
      <c r="U22" s="40"/>
    </row>
    <row r="23" spans="1:21" hidden="1" x14ac:dyDescent="0.35">
      <c r="A23" s="8" t="s">
        <v>5</v>
      </c>
      <c r="B23" s="7">
        <v>2</v>
      </c>
      <c r="C23" s="17">
        <v>2</v>
      </c>
      <c r="D23" s="4"/>
      <c r="E23" s="44">
        <v>95400</v>
      </c>
      <c r="F23" s="40"/>
      <c r="G23" s="19"/>
      <c r="I23" s="4"/>
      <c r="K23" s="25">
        <f>MROUND(E24+(E25-E24)/3,100)+$J$5</f>
        <v>102300</v>
      </c>
      <c r="L23" s="25">
        <f>MROUND(E24+(2*(E25-E24))/3,100)+$J$5</f>
        <v>104200</v>
      </c>
      <c r="M23" s="25"/>
      <c r="N23" s="25"/>
      <c r="O23" s="25">
        <f>MROUND(E25+$J$5,100)</f>
        <v>106000</v>
      </c>
      <c r="P23" s="25">
        <f>MROUND(E25+(E26-E25)/3,100)+$J$5</f>
        <v>107900</v>
      </c>
      <c r="T23" s="39">
        <f>E24+$J$5</f>
        <v>100500</v>
      </c>
      <c r="U23" s="40"/>
    </row>
    <row r="24" spans="1:21" hidden="1" x14ac:dyDescent="0.35">
      <c r="A24" s="20" t="str">
        <f>"(1300)"</f>
        <v>(1300)</v>
      </c>
      <c r="B24" s="7">
        <v>3</v>
      </c>
      <c r="C24" s="17">
        <v>2</v>
      </c>
      <c r="D24" s="4"/>
      <c r="E24" s="44">
        <v>100500</v>
      </c>
      <c r="F24" s="40"/>
      <c r="G24" s="19"/>
      <c r="I24" s="4"/>
      <c r="K24" s="25">
        <f>MROUND(E25+(E26-E25)/3,100)+$J$5</f>
        <v>107900</v>
      </c>
      <c r="L24" s="25">
        <f>MROUND(E25+(2*(E26-E25))/3,100)+$J$5</f>
        <v>109900</v>
      </c>
      <c r="M24" s="25"/>
      <c r="N24" s="25"/>
      <c r="O24" s="25">
        <f>MROUND(E26+$J$5,100)</f>
        <v>111800</v>
      </c>
      <c r="P24" s="30">
        <f>MROUND(E26+(E29-E26)/3,100)+$J$5</f>
        <v>113800</v>
      </c>
      <c r="T24" s="39">
        <f>E25+$J$5</f>
        <v>106000</v>
      </c>
      <c r="U24" s="40"/>
    </row>
    <row r="25" spans="1:21" hidden="1" x14ac:dyDescent="0.35">
      <c r="A25" s="8"/>
      <c r="B25" s="7">
        <v>4</v>
      </c>
      <c r="C25" s="17">
        <v>2</v>
      </c>
      <c r="D25" s="4"/>
      <c r="E25" s="44">
        <v>106000</v>
      </c>
      <c r="F25" s="40"/>
      <c r="G25" s="19"/>
      <c r="I25" s="4"/>
      <c r="K25" s="30">
        <f>MROUND(E26+(E29-E26)/3,100)+$J$5</f>
        <v>113800</v>
      </c>
      <c r="L25" s="30">
        <f>MROUND(E26+(2*(E29-E26))/3,100)+$J$5</f>
        <v>115700</v>
      </c>
      <c r="M25" s="30">
        <f>MROUND(E28+(E29-E28)/3,100)+$J$5</f>
        <v>113800</v>
      </c>
      <c r="N25" s="30">
        <f>MROUND(E28+(2*(E29-E28))/3,100)+$J$5</f>
        <v>115800</v>
      </c>
      <c r="O25" s="25"/>
      <c r="Q25" s="25">
        <f>MROUND(E29+$J$5,100)</f>
        <v>117700</v>
      </c>
      <c r="R25" s="25">
        <f>MROUND(E29+(E30-E29)/3,100)+$J$5</f>
        <v>119800</v>
      </c>
      <c r="T25" s="39">
        <f>E26+$J$5</f>
        <v>111800</v>
      </c>
      <c r="U25" s="40">
        <f>E28+$J$5</f>
        <v>111900</v>
      </c>
    </row>
    <row r="26" spans="1:21" hidden="1" x14ac:dyDescent="0.35">
      <c r="A26" s="8"/>
      <c r="B26" s="7">
        <v>5</v>
      </c>
      <c r="C26" s="17">
        <v>2</v>
      </c>
      <c r="D26" s="4"/>
      <c r="E26" s="44">
        <v>111800</v>
      </c>
      <c r="F26" s="40"/>
      <c r="G26" s="19"/>
      <c r="H26" s="39"/>
      <c r="I26" s="4"/>
      <c r="K26" s="78"/>
      <c r="L26" s="78"/>
      <c r="M26" s="30">
        <f>MROUND(E29+(E30-E29)/3,100)+$J$5</f>
        <v>119800</v>
      </c>
      <c r="N26" s="30">
        <f>MROUND(E29+(2*(E30-E29))/3,100)+$J$5</f>
        <v>121800</v>
      </c>
      <c r="O26" s="25"/>
      <c r="Q26" s="25">
        <f>MROUND(E30+$J$5,100)</f>
        <v>123900</v>
      </c>
      <c r="R26" s="25">
        <f>MROUND(E30+(E31-E30)/3,100)+$J$5</f>
        <v>126200</v>
      </c>
      <c r="T26" s="39"/>
      <c r="U26" s="40">
        <f>E29+$J$5</f>
        <v>117700</v>
      </c>
    </row>
    <row r="27" spans="1:21" hidden="1" x14ac:dyDescent="0.35">
      <c r="A27" s="8"/>
      <c r="B27" s="7" t="s">
        <v>6</v>
      </c>
      <c r="C27" s="17"/>
      <c r="D27" s="4"/>
      <c r="E27" s="6"/>
      <c r="F27" s="4"/>
      <c r="G27" s="19"/>
      <c r="H27" s="39"/>
      <c r="I27" s="4"/>
      <c r="T27" s="44"/>
      <c r="U27" s="40"/>
    </row>
    <row r="28" spans="1:21" hidden="1" x14ac:dyDescent="0.35">
      <c r="A28" s="8" t="s">
        <v>7</v>
      </c>
      <c r="B28" s="7">
        <v>1</v>
      </c>
      <c r="C28" s="17">
        <v>2</v>
      </c>
      <c r="D28" s="4"/>
      <c r="E28" s="44">
        <v>111900</v>
      </c>
      <c r="F28" s="40"/>
      <c r="G28" s="19"/>
      <c r="H28" s="39"/>
      <c r="I28" s="4"/>
      <c r="K28" s="25">
        <f>MROUND(E29+(E30-E29)/3,100)+$J$5</f>
        <v>119800</v>
      </c>
      <c r="L28" s="25">
        <f>MROUND(E29+(2*(E30-E29))/3,100)+$J$5</f>
        <v>121800</v>
      </c>
      <c r="M28" s="25"/>
      <c r="N28" s="25"/>
      <c r="O28" s="25">
        <f>MROUND(E30+$J$5,100)</f>
        <v>123900</v>
      </c>
      <c r="P28" s="25">
        <f>MROUND(E30+(E31-E30)/3,100)+$J$5</f>
        <v>126200</v>
      </c>
      <c r="T28" s="44">
        <f>E29+$J$5</f>
        <v>117700</v>
      </c>
      <c r="U28" s="40"/>
    </row>
    <row r="29" spans="1:21" hidden="1" x14ac:dyDescent="0.35">
      <c r="A29" s="8" t="s">
        <v>5</v>
      </c>
      <c r="B29" s="7">
        <v>2</v>
      </c>
      <c r="C29" s="17">
        <v>2</v>
      </c>
      <c r="D29" s="4"/>
      <c r="E29" s="44">
        <v>117700</v>
      </c>
      <c r="F29" s="40"/>
      <c r="G29" s="19"/>
      <c r="H29" s="39"/>
      <c r="I29" s="4"/>
      <c r="K29" s="25">
        <f>MROUND(E30+(E31-E30)/3,100)+$J$5</f>
        <v>126200</v>
      </c>
      <c r="L29" s="25">
        <f>MROUND(E30+(2*(E31-E30))/3,100)+$J$5</f>
        <v>128600</v>
      </c>
      <c r="M29" s="25"/>
      <c r="N29" s="25"/>
      <c r="O29" s="25">
        <f>MROUND(E31+$J$5,100)</f>
        <v>130900</v>
      </c>
      <c r="P29" s="30">
        <f>MROUND(E31+(E34-E31)/3,100)+$J$5</f>
        <v>134300</v>
      </c>
      <c r="T29" s="44">
        <f>E30+$J$5</f>
        <v>123900</v>
      </c>
      <c r="U29" s="40"/>
    </row>
    <row r="30" spans="1:21" hidden="1" x14ac:dyDescent="0.35">
      <c r="A30" s="20" t="s">
        <v>8</v>
      </c>
      <c r="B30" s="7">
        <v>3</v>
      </c>
      <c r="C30" s="17">
        <v>2</v>
      </c>
      <c r="D30" s="4"/>
      <c r="E30" s="44">
        <v>123900</v>
      </c>
      <c r="F30" s="40"/>
      <c r="G30" s="3"/>
      <c r="H30" s="39"/>
      <c r="I30" s="4"/>
      <c r="K30" s="30">
        <f>MROUND(E31+(E34-E31)/3,100)+$J$5</f>
        <v>134300</v>
      </c>
      <c r="L30" s="30">
        <f>MROUND(E31+(2*(E34-E31))/3,100)+$J$5</f>
        <v>137800</v>
      </c>
      <c r="M30" s="30">
        <f>MROUND(E33+(E34-E33)/3,100)+$J$5</f>
        <v>134400</v>
      </c>
      <c r="N30" s="30">
        <f>MROUND(E33+(2*(E34-E33))/3,100)+$J$5</f>
        <v>137800</v>
      </c>
      <c r="O30" s="30"/>
      <c r="Q30" s="30">
        <f>MROUND(E34+$J$5,100)</f>
        <v>141200</v>
      </c>
      <c r="R30" s="30">
        <f>MROUND(E34+(E35-E34)/3,100)+$J$5</f>
        <v>144800</v>
      </c>
      <c r="T30" s="44">
        <f>E31+$J$5</f>
        <v>130900</v>
      </c>
      <c r="U30" s="40">
        <f>E33+$J$5</f>
        <v>131000</v>
      </c>
    </row>
    <row r="31" spans="1:21" hidden="1" x14ac:dyDescent="0.35">
      <c r="A31" s="8"/>
      <c r="B31" s="7">
        <v>4</v>
      </c>
      <c r="C31" s="17">
        <v>3</v>
      </c>
      <c r="D31" s="4"/>
      <c r="E31" s="44">
        <v>130900</v>
      </c>
      <c r="F31" s="40"/>
      <c r="G31" s="19"/>
      <c r="H31" s="39"/>
      <c r="I31" s="4"/>
      <c r="K31" s="30"/>
      <c r="L31" s="30"/>
      <c r="M31" s="30">
        <f>MROUND(E34+(E35-E34)/3,100)+$J$5</f>
        <v>144800</v>
      </c>
      <c r="N31" s="30">
        <f>MROUND(E34+(2*(E35-E34))/3,100)+$J$5</f>
        <v>148500</v>
      </c>
      <c r="O31" s="31"/>
      <c r="P31" s="31"/>
      <c r="Q31" s="30">
        <f>MROUND(E35+$J$5,100)</f>
        <v>152100</v>
      </c>
      <c r="R31" s="30">
        <f>MROUND(E35+(E36-E35)/3,100)+$J$5</f>
        <v>155900</v>
      </c>
      <c r="T31" s="44"/>
      <c r="U31" s="40">
        <f>E34+$J$5</f>
        <v>141200</v>
      </c>
    </row>
    <row r="32" spans="1:21" hidden="1" x14ac:dyDescent="0.35">
      <c r="A32" s="8"/>
      <c r="B32" s="7"/>
      <c r="C32" s="17"/>
      <c r="D32" s="4"/>
      <c r="E32" s="44"/>
      <c r="F32" s="40"/>
      <c r="G32" s="19"/>
      <c r="H32" s="4"/>
      <c r="I32" s="4"/>
      <c r="T32" s="44"/>
      <c r="U32" s="40"/>
    </row>
    <row r="33" spans="1:21" hidden="1" x14ac:dyDescent="0.35">
      <c r="A33" s="8" t="s">
        <v>5</v>
      </c>
      <c r="B33" s="7">
        <v>1</v>
      </c>
      <c r="C33" s="17">
        <v>3</v>
      </c>
      <c r="D33" s="4"/>
      <c r="E33" s="44">
        <v>131000</v>
      </c>
      <c r="F33" s="40"/>
      <c r="G33" s="19"/>
      <c r="H33" s="39"/>
      <c r="I33" s="4"/>
      <c r="K33" s="30">
        <f t="shared" ref="K33:K39" si="2">MROUND(E34+(E35-E34)/3,100)+$J$5</f>
        <v>144800</v>
      </c>
      <c r="L33" s="30">
        <f t="shared" ref="L33:L39" si="3">MROUND(E34+(2*(E35-E34))/3,100)+$J$5</f>
        <v>148500</v>
      </c>
      <c r="M33" s="30"/>
      <c r="N33" s="30"/>
      <c r="O33" s="30">
        <f t="shared" ref="O33:O39" si="4">MROUND(E35+$J$5,100)</f>
        <v>152100</v>
      </c>
      <c r="P33" s="30">
        <f t="shared" ref="P33:P38" si="5">MROUND(E35+(E36-E35)/3,100)+$J$5</f>
        <v>155900</v>
      </c>
      <c r="T33" s="44">
        <f t="shared" ref="T33:T40" si="6">E34+$J$5</f>
        <v>141200</v>
      </c>
      <c r="U33" s="40"/>
    </row>
    <row r="34" spans="1:21" hidden="1" x14ac:dyDescent="0.35">
      <c r="A34" s="20" t="s">
        <v>9</v>
      </c>
      <c r="B34" s="7">
        <v>2</v>
      </c>
      <c r="C34" s="17">
        <v>3</v>
      </c>
      <c r="D34" s="4"/>
      <c r="E34" s="44">
        <v>141200</v>
      </c>
      <c r="F34" s="40"/>
      <c r="G34" s="19"/>
      <c r="H34" s="39"/>
      <c r="I34" s="4"/>
      <c r="K34" s="30">
        <f t="shared" si="2"/>
        <v>155900</v>
      </c>
      <c r="L34" s="30">
        <f t="shared" si="3"/>
        <v>159800</v>
      </c>
      <c r="M34" s="30"/>
      <c r="N34" s="30"/>
      <c r="O34" s="30">
        <f t="shared" si="4"/>
        <v>163600</v>
      </c>
      <c r="P34" s="30">
        <f t="shared" si="5"/>
        <v>167700</v>
      </c>
      <c r="T34" s="44">
        <f t="shared" si="6"/>
        <v>152100</v>
      </c>
      <c r="U34" s="40"/>
    </row>
    <row r="35" spans="1:21" hidden="1" x14ac:dyDescent="0.35">
      <c r="A35" s="5"/>
      <c r="B35" s="7">
        <v>3</v>
      </c>
      <c r="C35" s="17">
        <v>3</v>
      </c>
      <c r="D35" s="4"/>
      <c r="E35" s="44">
        <v>152100</v>
      </c>
      <c r="F35" s="40"/>
      <c r="G35" s="3"/>
      <c r="H35" s="39"/>
      <c r="I35" s="4"/>
      <c r="K35" s="30">
        <f t="shared" si="2"/>
        <v>167700</v>
      </c>
      <c r="L35" s="30">
        <f t="shared" si="3"/>
        <v>171800</v>
      </c>
      <c r="M35" s="30"/>
      <c r="N35" s="30"/>
      <c r="O35" s="30">
        <f t="shared" si="4"/>
        <v>175900</v>
      </c>
      <c r="P35" s="30">
        <f t="shared" si="5"/>
        <v>180300</v>
      </c>
      <c r="T35" s="44">
        <f t="shared" si="6"/>
        <v>163600</v>
      </c>
      <c r="U35" s="40"/>
    </row>
    <row r="36" spans="1:21" hidden="1" x14ac:dyDescent="0.35">
      <c r="A36" s="5"/>
      <c r="B36" s="7">
        <v>4</v>
      </c>
      <c r="C36" s="17">
        <v>3</v>
      </c>
      <c r="D36" s="4"/>
      <c r="E36" s="44">
        <v>163600</v>
      </c>
      <c r="F36" s="40"/>
      <c r="G36" s="19"/>
      <c r="H36" s="39"/>
      <c r="I36" s="4"/>
      <c r="K36" s="30">
        <f t="shared" si="2"/>
        <v>180300</v>
      </c>
      <c r="L36" s="30">
        <f t="shared" si="3"/>
        <v>184700</v>
      </c>
      <c r="M36" s="30"/>
      <c r="N36" s="30"/>
      <c r="O36" s="30">
        <f t="shared" si="4"/>
        <v>189100</v>
      </c>
      <c r="P36" s="30">
        <f t="shared" si="5"/>
        <v>193900</v>
      </c>
      <c r="T36" s="44">
        <f t="shared" si="6"/>
        <v>175900</v>
      </c>
      <c r="U36" s="40"/>
    </row>
    <row r="37" spans="1:21" hidden="1" x14ac:dyDescent="0.35">
      <c r="A37" s="5"/>
      <c r="B37" s="7">
        <v>5</v>
      </c>
      <c r="C37" s="22" t="s">
        <v>10</v>
      </c>
      <c r="D37" s="4"/>
      <c r="E37" s="44">
        <v>175900</v>
      </c>
      <c r="F37" s="40"/>
      <c r="G37" s="19"/>
      <c r="H37" s="39"/>
      <c r="I37" s="4"/>
      <c r="K37" s="30">
        <f t="shared" si="2"/>
        <v>193900</v>
      </c>
      <c r="L37" s="30">
        <f t="shared" si="3"/>
        <v>198700</v>
      </c>
      <c r="M37" s="30"/>
      <c r="N37" s="30"/>
      <c r="O37" s="30">
        <f t="shared" si="4"/>
        <v>203500</v>
      </c>
      <c r="P37" s="30">
        <f t="shared" si="5"/>
        <v>208900</v>
      </c>
      <c r="T37" s="44">
        <f t="shared" si="6"/>
        <v>189100</v>
      </c>
      <c r="U37" s="40"/>
    </row>
    <row r="38" spans="1:21" hidden="1" x14ac:dyDescent="0.35">
      <c r="A38" s="5"/>
      <c r="B38" s="7">
        <v>6</v>
      </c>
      <c r="C38" s="22" t="s">
        <v>10</v>
      </c>
      <c r="D38" s="4"/>
      <c r="E38" s="44">
        <v>189100</v>
      </c>
      <c r="F38" s="40"/>
      <c r="G38" s="19"/>
      <c r="H38" s="39"/>
      <c r="I38" s="4"/>
      <c r="K38" s="30">
        <f t="shared" si="2"/>
        <v>208900</v>
      </c>
      <c r="L38" s="30">
        <f t="shared" si="3"/>
        <v>214400</v>
      </c>
      <c r="M38" s="30"/>
      <c r="N38" s="30"/>
      <c r="O38" s="30">
        <f t="shared" si="4"/>
        <v>219800</v>
      </c>
      <c r="P38" s="30">
        <f t="shared" si="5"/>
        <v>226000</v>
      </c>
      <c r="T38" s="44">
        <f t="shared" si="6"/>
        <v>203500</v>
      </c>
      <c r="U38" s="40"/>
    </row>
    <row r="39" spans="1:21" hidden="1" x14ac:dyDescent="0.35">
      <c r="A39" s="5"/>
      <c r="B39" s="7">
        <v>7</v>
      </c>
      <c r="C39" s="22" t="s">
        <v>10</v>
      </c>
      <c r="D39" s="4"/>
      <c r="E39" s="44">
        <v>203500</v>
      </c>
      <c r="F39" s="40"/>
      <c r="G39" s="19"/>
      <c r="H39" s="39"/>
      <c r="I39" s="4"/>
      <c r="K39" s="30">
        <f t="shared" si="2"/>
        <v>226000</v>
      </c>
      <c r="L39" s="30">
        <f t="shared" si="3"/>
        <v>232100</v>
      </c>
      <c r="M39" s="30"/>
      <c r="N39" s="30"/>
      <c r="O39" s="30">
        <f t="shared" si="4"/>
        <v>238300</v>
      </c>
      <c r="P39" s="30">
        <f>MROUND(E41+((E41*1.11)-E41)/3,100)+$J$5</f>
        <v>247000</v>
      </c>
      <c r="T39" s="44">
        <f t="shared" si="6"/>
        <v>219800</v>
      </c>
      <c r="U39" s="40"/>
    </row>
    <row r="40" spans="1:21" hidden="1" x14ac:dyDescent="0.35">
      <c r="A40" s="5"/>
      <c r="B40" s="7">
        <v>8</v>
      </c>
      <c r="C40" s="22" t="s">
        <v>10</v>
      </c>
      <c r="D40" s="4"/>
      <c r="E40" s="44">
        <v>219800</v>
      </c>
      <c r="F40" s="40"/>
      <c r="G40" s="19"/>
      <c r="H40" s="39"/>
      <c r="I40" s="4"/>
      <c r="K40" s="30">
        <f>MROUND(E41+((E41*1.11)-E41)/3,100)+$J$5</f>
        <v>247000</v>
      </c>
      <c r="L40" s="30">
        <f>MROUND(E41+(2*((E41*1.11)-E41))/3,100)+$J$5</f>
        <v>255800</v>
      </c>
      <c r="M40" s="30"/>
      <c r="N40" s="30"/>
      <c r="O40" s="30">
        <f>MROUND((E41*1.11)+$J$5,100)</f>
        <v>264500</v>
      </c>
      <c r="P40" s="31"/>
      <c r="T40" s="44">
        <f t="shared" si="6"/>
        <v>238300</v>
      </c>
    </row>
    <row r="41" spans="1:21" hidden="1" x14ac:dyDescent="0.35">
      <c r="A41" s="5"/>
      <c r="B41" s="7">
        <v>9</v>
      </c>
      <c r="C41" s="22" t="s">
        <v>10</v>
      </c>
      <c r="D41" s="4"/>
      <c r="E41" s="44">
        <v>238300</v>
      </c>
      <c r="F41" s="40"/>
      <c r="G41" s="19"/>
      <c r="H41" s="39"/>
      <c r="I41" s="4"/>
      <c r="K41" s="31"/>
      <c r="L41" s="31"/>
      <c r="M41" s="31"/>
      <c r="N41" s="31"/>
      <c r="T41" s="87"/>
    </row>
    <row r="42" spans="1:21" hidden="1" x14ac:dyDescent="0.35">
      <c r="G42" s="19"/>
      <c r="H42" s="18"/>
      <c r="I42" s="4"/>
    </row>
    <row r="43" spans="1:21" hidden="1" x14ac:dyDescent="0.35">
      <c r="A43" s="45"/>
      <c r="E43" s="21"/>
      <c r="F43" s="19"/>
      <c r="G43" s="19"/>
      <c r="H43" s="18"/>
      <c r="I43" s="4"/>
      <c r="L43" s="46"/>
    </row>
    <row r="44" spans="1:21" hidden="1" x14ac:dyDescent="0.35">
      <c r="A44" t="s">
        <v>25</v>
      </c>
      <c r="C44" s="29" t="s">
        <v>26</v>
      </c>
      <c r="E44" s="18"/>
      <c r="F44" s="19"/>
      <c r="G44" s="19"/>
      <c r="H44" s="18"/>
      <c r="I44" s="4"/>
    </row>
    <row r="45" spans="1:21" hidden="1" x14ac:dyDescent="0.35">
      <c r="A45" t="s">
        <v>4</v>
      </c>
      <c r="C45">
        <v>1</v>
      </c>
      <c r="I45" s="23"/>
    </row>
    <row r="46" spans="1:21" hidden="1" x14ac:dyDescent="0.35">
      <c r="A46" t="s">
        <v>7</v>
      </c>
      <c r="C46">
        <v>2</v>
      </c>
    </row>
    <row r="47" spans="1:21" hidden="1" x14ac:dyDescent="0.35">
      <c r="A47" t="s">
        <v>5</v>
      </c>
      <c r="C47">
        <v>3</v>
      </c>
    </row>
    <row r="48" spans="1:21" hidden="1" x14ac:dyDescent="0.35">
      <c r="C48">
        <v>4</v>
      </c>
    </row>
    <row r="49" spans="1:40" hidden="1" x14ac:dyDescent="0.35">
      <c r="C49">
        <v>5</v>
      </c>
    </row>
    <row r="50" spans="1:40" hidden="1" x14ac:dyDescent="0.35">
      <c r="C50">
        <v>6</v>
      </c>
    </row>
    <row r="51" spans="1:40" hidden="1" x14ac:dyDescent="0.35">
      <c r="C51">
        <v>7</v>
      </c>
    </row>
    <row r="52" spans="1:40" hidden="1" x14ac:dyDescent="0.35">
      <c r="C52">
        <v>8</v>
      </c>
    </row>
    <row r="53" spans="1:40" hidden="1" x14ac:dyDescent="0.35">
      <c r="C53">
        <v>9</v>
      </c>
    </row>
    <row r="54" spans="1:40" hidden="1" x14ac:dyDescent="0.35"/>
    <row r="55" spans="1:40" hidden="1" x14ac:dyDescent="0.35">
      <c r="A55" s="57" t="s">
        <v>12</v>
      </c>
      <c r="B55" t="s">
        <v>48</v>
      </c>
      <c r="C55" t="s">
        <v>49</v>
      </c>
      <c r="D55" t="s">
        <v>50</v>
      </c>
      <c r="E55" s="57" t="s">
        <v>13</v>
      </c>
      <c r="F55" s="53" t="s">
        <v>48</v>
      </c>
      <c r="G55" s="53" t="s">
        <v>49</v>
      </c>
      <c r="H55" s="53" t="s">
        <v>50</v>
      </c>
      <c r="I55" s="58" t="s">
        <v>27</v>
      </c>
      <c r="J55" t="s">
        <v>48</v>
      </c>
      <c r="K55" t="s">
        <v>49</v>
      </c>
      <c r="L55" t="s">
        <v>50</v>
      </c>
      <c r="M55" s="57" t="s">
        <v>28</v>
      </c>
      <c r="N55" s="53" t="s">
        <v>48</v>
      </c>
      <c r="O55" s="53" t="s">
        <v>49</v>
      </c>
      <c r="P55" s="53" t="s">
        <v>50</v>
      </c>
      <c r="Q55" s="57" t="s">
        <v>51</v>
      </c>
      <c r="R55" t="s">
        <v>48</v>
      </c>
      <c r="S55" t="s">
        <v>49</v>
      </c>
      <c r="T55" t="s">
        <v>50</v>
      </c>
      <c r="U55" s="57" t="s">
        <v>52</v>
      </c>
      <c r="V55" s="53" t="s">
        <v>48</v>
      </c>
      <c r="W55" s="53" t="s">
        <v>49</v>
      </c>
      <c r="X55" s="53" t="s">
        <v>50</v>
      </c>
      <c r="Y55" s="57" t="s">
        <v>83</v>
      </c>
      <c r="Z55" t="s">
        <v>48</v>
      </c>
      <c r="AA55" t="s">
        <v>49</v>
      </c>
      <c r="AB55" t="s">
        <v>50</v>
      </c>
      <c r="AC55" s="57" t="s">
        <v>84</v>
      </c>
      <c r="AD55" s="53" t="s">
        <v>48</v>
      </c>
      <c r="AE55" s="53" t="s">
        <v>49</v>
      </c>
      <c r="AF55" s="53" t="s">
        <v>50</v>
      </c>
      <c r="AG55" s="57" t="s">
        <v>90</v>
      </c>
      <c r="AH55" t="s">
        <v>48</v>
      </c>
      <c r="AI55" t="s">
        <v>49</v>
      </c>
      <c r="AJ55" t="s">
        <v>50</v>
      </c>
      <c r="AK55" s="57" t="s">
        <v>91</v>
      </c>
      <c r="AL55" s="53" t="s">
        <v>48</v>
      </c>
      <c r="AM55" s="53" t="s">
        <v>49</v>
      </c>
      <c r="AN55" s="53" t="s">
        <v>50</v>
      </c>
    </row>
    <row r="56" spans="1:40" hidden="1" x14ac:dyDescent="0.35">
      <c r="A56" t="s">
        <v>53</v>
      </c>
      <c r="B56" t="s">
        <v>93</v>
      </c>
      <c r="C56">
        <v>2</v>
      </c>
      <c r="D56" s="25">
        <f>(N10-E23)</f>
        <v>1700</v>
      </c>
      <c r="E56" s="53"/>
      <c r="F56" s="53" t="s">
        <v>93</v>
      </c>
      <c r="G56" s="53">
        <v>2</v>
      </c>
      <c r="H56" s="25">
        <f>(N11-E23)</f>
        <v>3400</v>
      </c>
      <c r="J56" t="s">
        <v>93</v>
      </c>
      <c r="K56">
        <v>3</v>
      </c>
      <c r="L56" s="25">
        <f>J5</f>
        <v>0</v>
      </c>
      <c r="M56" s="53"/>
      <c r="N56" s="53" t="s">
        <v>93</v>
      </c>
      <c r="O56" s="53">
        <v>3</v>
      </c>
      <c r="P56" s="59">
        <f>(N15-E24)</f>
        <v>1800</v>
      </c>
      <c r="U56" s="53"/>
      <c r="V56" s="53"/>
      <c r="W56" s="53"/>
      <c r="X56" s="53"/>
      <c r="AC56" s="53"/>
      <c r="AD56" s="53"/>
      <c r="AE56" s="53"/>
      <c r="AF56" s="53"/>
      <c r="AG56" t="s">
        <v>53</v>
      </c>
      <c r="AH56" t="s">
        <v>93</v>
      </c>
      <c r="AI56">
        <v>2</v>
      </c>
      <c r="AJ56" s="25">
        <f>$J$5</f>
        <v>0</v>
      </c>
      <c r="AK56" s="53"/>
      <c r="AL56" s="53"/>
      <c r="AM56" s="53"/>
      <c r="AN56" s="53"/>
    </row>
    <row r="57" spans="1:40" hidden="1" x14ac:dyDescent="0.35">
      <c r="A57" t="s">
        <v>55</v>
      </c>
      <c r="B57" t="s">
        <v>93</v>
      </c>
      <c r="C57">
        <v>3</v>
      </c>
      <c r="D57" s="25">
        <f>(N10-E24)</f>
        <v>-3400</v>
      </c>
      <c r="E57" s="53"/>
      <c r="F57" s="53" t="s">
        <v>93</v>
      </c>
      <c r="G57" s="53">
        <v>3</v>
      </c>
      <c r="H57" s="25">
        <f>(N11-E24)</f>
        <v>-1700</v>
      </c>
      <c r="J57" t="s">
        <v>93</v>
      </c>
      <c r="K57">
        <v>4</v>
      </c>
      <c r="L57" s="25">
        <f>J5</f>
        <v>0</v>
      </c>
      <c r="M57" s="53"/>
      <c r="N57" s="53" t="s">
        <v>93</v>
      </c>
      <c r="O57" s="53">
        <v>4</v>
      </c>
      <c r="P57" s="59">
        <f>(N15-E25)</f>
        <v>-3700</v>
      </c>
      <c r="U57" s="53"/>
      <c r="V57" s="53"/>
      <c r="W57" s="53"/>
      <c r="X57" s="53"/>
      <c r="AC57" s="53"/>
      <c r="AD57" s="53"/>
      <c r="AE57" s="53"/>
      <c r="AF57" s="53"/>
      <c r="AG57" t="s">
        <v>55</v>
      </c>
      <c r="AH57" t="s">
        <v>93</v>
      </c>
      <c r="AI57">
        <v>3</v>
      </c>
      <c r="AJ57" s="25">
        <f>$J$5</f>
        <v>0</v>
      </c>
      <c r="AK57" s="53"/>
      <c r="AL57" s="53"/>
      <c r="AM57" s="53"/>
      <c r="AN57" s="53"/>
    </row>
    <row r="58" spans="1:40" hidden="1" x14ac:dyDescent="0.35">
      <c r="A58" t="s">
        <v>56</v>
      </c>
      <c r="B58" t="s">
        <v>93</v>
      </c>
      <c r="C58">
        <v>4</v>
      </c>
      <c r="D58" s="25">
        <f>(N10-E25)</f>
        <v>-8900</v>
      </c>
      <c r="E58" s="53"/>
      <c r="F58" s="53" t="s">
        <v>93</v>
      </c>
      <c r="G58" s="53">
        <v>4</v>
      </c>
      <c r="H58" s="25">
        <f>(N11-E25)</f>
        <v>-7200</v>
      </c>
      <c r="J58" t="s">
        <v>93</v>
      </c>
      <c r="K58">
        <v>5</v>
      </c>
      <c r="L58" s="25">
        <f>J5</f>
        <v>0</v>
      </c>
      <c r="M58" s="53"/>
      <c r="N58" s="53" t="s">
        <v>93</v>
      </c>
      <c r="O58" s="53">
        <v>5</v>
      </c>
      <c r="P58" s="59">
        <f>(N15-E26)</f>
        <v>-9500</v>
      </c>
      <c r="U58" s="53"/>
      <c r="V58" s="53"/>
      <c r="W58" s="53"/>
      <c r="X58" s="53"/>
      <c r="AC58" s="53"/>
      <c r="AD58" s="53"/>
      <c r="AE58" s="53"/>
      <c r="AF58" s="53"/>
      <c r="AG58" t="s">
        <v>56</v>
      </c>
      <c r="AH58" t="s">
        <v>93</v>
      </c>
      <c r="AI58">
        <v>4</v>
      </c>
      <c r="AJ58" s="25">
        <f>$J$5</f>
        <v>0</v>
      </c>
      <c r="AK58" s="53"/>
      <c r="AL58" s="53"/>
      <c r="AM58" s="53"/>
      <c r="AN58" s="53"/>
    </row>
    <row r="59" spans="1:40" hidden="1" x14ac:dyDescent="0.35">
      <c r="A59" t="s">
        <v>57</v>
      </c>
      <c r="B59" t="s">
        <v>93</v>
      </c>
      <c r="C59">
        <v>5</v>
      </c>
      <c r="D59" s="25">
        <f>(N10-E26)</f>
        <v>-14700</v>
      </c>
      <c r="E59" s="53"/>
      <c r="F59" s="53" t="s">
        <v>93</v>
      </c>
      <c r="G59" s="53">
        <v>5</v>
      </c>
      <c r="H59" s="25">
        <f>(N11-E26)</f>
        <v>-13000</v>
      </c>
      <c r="M59" s="53"/>
      <c r="N59" s="53"/>
      <c r="O59" s="53"/>
      <c r="P59" s="53"/>
      <c r="R59" t="s">
        <v>58</v>
      </c>
      <c r="S59">
        <v>2</v>
      </c>
      <c r="T59" s="25">
        <f>J5</f>
        <v>0</v>
      </c>
      <c r="U59" s="53"/>
      <c r="V59" s="53" t="s">
        <v>58</v>
      </c>
      <c r="W59" s="53">
        <v>2</v>
      </c>
      <c r="X59" s="59">
        <f>(N17-E29)</f>
        <v>-117700</v>
      </c>
      <c r="Z59" t="s">
        <v>58</v>
      </c>
      <c r="AA59">
        <v>1</v>
      </c>
      <c r="AB59" s="25">
        <f>(N12-E28)</f>
        <v>-111900</v>
      </c>
      <c r="AC59" s="53"/>
      <c r="AD59" s="53" t="s">
        <v>58</v>
      </c>
      <c r="AE59" s="53">
        <v>1</v>
      </c>
      <c r="AF59" s="59">
        <f>(N13-E28)</f>
        <v>-111900</v>
      </c>
      <c r="AG59" t="s">
        <v>57</v>
      </c>
      <c r="AH59" t="s">
        <v>93</v>
      </c>
      <c r="AI59">
        <v>5</v>
      </c>
      <c r="AJ59" s="25">
        <f>$J$5</f>
        <v>0</v>
      </c>
      <c r="AK59" s="53"/>
      <c r="AL59" s="53" t="s">
        <v>58</v>
      </c>
      <c r="AM59" s="53">
        <v>1</v>
      </c>
      <c r="AN59" s="53">
        <f>$J$5</f>
        <v>0</v>
      </c>
    </row>
    <row r="60" spans="1:40" hidden="1" x14ac:dyDescent="0.35">
      <c r="A60" t="s">
        <v>59</v>
      </c>
      <c r="D60" s="25"/>
      <c r="E60" s="53"/>
      <c r="F60" s="53"/>
      <c r="G60" s="53"/>
      <c r="H60" s="25"/>
      <c r="M60" s="53"/>
      <c r="N60" s="53"/>
      <c r="O60" s="53"/>
      <c r="P60" s="53"/>
      <c r="R60" t="s">
        <v>58</v>
      </c>
      <c r="S60">
        <v>3</v>
      </c>
      <c r="T60" s="25">
        <f>J5</f>
        <v>0</v>
      </c>
      <c r="U60" s="53"/>
      <c r="V60" s="53" t="s">
        <v>58</v>
      </c>
      <c r="W60" s="53">
        <v>3</v>
      </c>
      <c r="X60" s="59">
        <f>(N17-E30)</f>
        <v>-123900</v>
      </c>
      <c r="Z60" t="s">
        <v>58</v>
      </c>
      <c r="AA60">
        <v>2</v>
      </c>
      <c r="AB60" s="25">
        <f>(N12-E29)</f>
        <v>-117700</v>
      </c>
      <c r="AC60" s="53"/>
      <c r="AD60" s="53" t="s">
        <v>58</v>
      </c>
      <c r="AE60" s="53">
        <v>2</v>
      </c>
      <c r="AF60" s="59">
        <f>(N13-E29)</f>
        <v>-117700</v>
      </c>
      <c r="AG60" t="s">
        <v>59</v>
      </c>
      <c r="AJ60" s="25"/>
      <c r="AK60" s="53"/>
      <c r="AL60" s="53" t="s">
        <v>58</v>
      </c>
      <c r="AM60" s="53">
        <v>2</v>
      </c>
      <c r="AN60" s="53">
        <f>$J$5</f>
        <v>0</v>
      </c>
    </row>
    <row r="61" spans="1:40" hidden="1" x14ac:dyDescent="0.35">
      <c r="E61" s="53"/>
      <c r="F61" s="53"/>
      <c r="G61" s="53"/>
      <c r="M61" s="53"/>
      <c r="N61" s="53"/>
      <c r="O61" s="53"/>
      <c r="P61" s="53"/>
      <c r="U61" s="53"/>
      <c r="V61" s="53"/>
      <c r="W61" s="53"/>
      <c r="X61" s="53"/>
      <c r="AC61" s="53"/>
      <c r="AD61" s="53"/>
      <c r="AE61" s="53"/>
      <c r="AF61" s="53"/>
      <c r="AK61" s="53"/>
      <c r="AL61" s="53"/>
      <c r="AM61" s="53"/>
      <c r="AN61" s="53"/>
    </row>
    <row r="62" spans="1:40" hidden="1" x14ac:dyDescent="0.35">
      <c r="A62" t="s">
        <v>60</v>
      </c>
      <c r="B62" t="s">
        <v>58</v>
      </c>
      <c r="C62">
        <v>2</v>
      </c>
      <c r="D62" s="56">
        <f>(N10-E29)</f>
        <v>-20600</v>
      </c>
      <c r="E62" s="53"/>
      <c r="F62" s="53" t="s">
        <v>58</v>
      </c>
      <c r="G62" s="53">
        <v>2</v>
      </c>
      <c r="H62" s="56">
        <f>(N11-E29)</f>
        <v>-18900</v>
      </c>
      <c r="J62" t="s">
        <v>58</v>
      </c>
      <c r="K62">
        <v>3</v>
      </c>
      <c r="L62" s="25">
        <f>J5</f>
        <v>0</v>
      </c>
      <c r="M62" s="53"/>
      <c r="N62" s="53" t="s">
        <v>58</v>
      </c>
      <c r="O62" s="53">
        <v>3</v>
      </c>
      <c r="P62" s="59">
        <f>(N15-E30)</f>
        <v>-21600</v>
      </c>
      <c r="U62" s="53"/>
      <c r="V62" s="53"/>
      <c r="W62" s="53"/>
      <c r="X62" s="53"/>
      <c r="AC62" s="53"/>
      <c r="AD62" s="53"/>
      <c r="AE62" s="53"/>
      <c r="AF62" s="53"/>
      <c r="AG62" t="s">
        <v>60</v>
      </c>
      <c r="AH62" t="s">
        <v>58</v>
      </c>
      <c r="AI62">
        <v>2</v>
      </c>
      <c r="AJ62" s="56">
        <f>$J$5</f>
        <v>0</v>
      </c>
      <c r="AK62" s="53"/>
      <c r="AL62" s="53"/>
      <c r="AM62" s="53"/>
      <c r="AN62" s="53"/>
    </row>
    <row r="63" spans="1:40" hidden="1" x14ac:dyDescent="0.35">
      <c r="A63" t="s">
        <v>61</v>
      </c>
      <c r="B63" t="s">
        <v>58</v>
      </c>
      <c r="C63">
        <v>3</v>
      </c>
      <c r="D63" s="56">
        <f>(N10-E30)</f>
        <v>-26800</v>
      </c>
      <c r="E63" s="53"/>
      <c r="F63" s="53" t="s">
        <v>58</v>
      </c>
      <c r="G63" s="53">
        <v>3</v>
      </c>
      <c r="H63" s="56">
        <f>(N11-E30)</f>
        <v>-25100</v>
      </c>
      <c r="J63" t="s">
        <v>58</v>
      </c>
      <c r="K63">
        <v>4</v>
      </c>
      <c r="L63" s="25">
        <f>J5</f>
        <v>0</v>
      </c>
      <c r="M63" s="53"/>
      <c r="N63" s="53" t="s">
        <v>58</v>
      </c>
      <c r="O63" s="53">
        <v>4</v>
      </c>
      <c r="P63" s="59">
        <f>(N15-E31)</f>
        <v>-28600</v>
      </c>
      <c r="U63" s="53"/>
      <c r="V63" s="53"/>
      <c r="W63" s="53"/>
      <c r="X63" s="53"/>
      <c r="AC63" s="53"/>
      <c r="AD63" s="53"/>
      <c r="AE63" s="53"/>
      <c r="AF63" s="53"/>
      <c r="AG63" t="s">
        <v>61</v>
      </c>
      <c r="AH63" t="s">
        <v>58</v>
      </c>
      <c r="AI63">
        <v>3</v>
      </c>
      <c r="AJ63" s="56">
        <f>$J$5</f>
        <v>0</v>
      </c>
      <c r="AK63" s="53"/>
      <c r="AL63" s="53"/>
      <c r="AM63" s="53"/>
      <c r="AN63" s="53"/>
    </row>
    <row r="64" spans="1:40" hidden="1" x14ac:dyDescent="0.35">
      <c r="A64" t="s">
        <v>62</v>
      </c>
      <c r="B64" t="s">
        <v>58</v>
      </c>
      <c r="C64">
        <v>4</v>
      </c>
      <c r="D64" s="56">
        <f>(N10-E31)</f>
        <v>-33800</v>
      </c>
      <c r="E64" s="53"/>
      <c r="F64" s="53" t="s">
        <v>58</v>
      </c>
      <c r="G64" s="53">
        <v>4</v>
      </c>
      <c r="H64" s="56">
        <f>(N11-E31)</f>
        <v>-32100</v>
      </c>
      <c r="M64" s="53"/>
      <c r="N64" s="53"/>
      <c r="O64" s="53"/>
      <c r="P64" s="53"/>
      <c r="R64" t="s">
        <v>63</v>
      </c>
      <c r="S64">
        <v>2</v>
      </c>
      <c r="T64" s="25">
        <f>J5</f>
        <v>0</v>
      </c>
      <c r="U64" s="53"/>
      <c r="V64" s="53" t="s">
        <v>63</v>
      </c>
      <c r="W64" s="53">
        <v>2</v>
      </c>
      <c r="X64" s="59">
        <f>(N17-E34)</f>
        <v>-141200</v>
      </c>
      <c r="Z64" t="s">
        <v>63</v>
      </c>
      <c r="AA64">
        <v>1</v>
      </c>
      <c r="AB64" s="25">
        <f>(N12-E33)</f>
        <v>-131000</v>
      </c>
      <c r="AC64" s="53"/>
      <c r="AD64" s="53" t="s">
        <v>63</v>
      </c>
      <c r="AE64" s="53">
        <v>1</v>
      </c>
      <c r="AF64" s="59">
        <f>(N13-E33)</f>
        <v>-131000</v>
      </c>
      <c r="AG64" t="s">
        <v>62</v>
      </c>
      <c r="AH64" t="s">
        <v>58</v>
      </c>
      <c r="AI64">
        <v>4</v>
      </c>
      <c r="AJ64" s="56">
        <f>$J$5</f>
        <v>0</v>
      </c>
      <c r="AK64" s="53"/>
      <c r="AL64" s="53" t="s">
        <v>63</v>
      </c>
      <c r="AM64" s="53">
        <v>1</v>
      </c>
      <c r="AN64" s="53">
        <f>$J$5</f>
        <v>0</v>
      </c>
    </row>
    <row r="65" spans="1:40" hidden="1" x14ac:dyDescent="0.35">
      <c r="A65" t="s">
        <v>64</v>
      </c>
      <c r="E65" s="53"/>
      <c r="F65" s="53"/>
      <c r="G65" s="53"/>
      <c r="M65" s="53"/>
      <c r="N65" s="53"/>
      <c r="O65" s="53"/>
      <c r="P65" s="53"/>
      <c r="R65" t="s">
        <v>63</v>
      </c>
      <c r="S65">
        <v>3</v>
      </c>
      <c r="T65" s="25">
        <f>J5</f>
        <v>0</v>
      </c>
      <c r="U65" s="53"/>
      <c r="V65" s="53" t="s">
        <v>63</v>
      </c>
      <c r="W65" s="53">
        <v>3</v>
      </c>
      <c r="X65" s="59">
        <f>(N17-E35)</f>
        <v>-152100</v>
      </c>
      <c r="Z65" t="s">
        <v>63</v>
      </c>
      <c r="AA65">
        <v>2</v>
      </c>
      <c r="AB65" s="25">
        <f>(N12-E34)</f>
        <v>-141200</v>
      </c>
      <c r="AC65" s="53"/>
      <c r="AD65" s="53" t="s">
        <v>63</v>
      </c>
      <c r="AE65" s="53">
        <v>2</v>
      </c>
      <c r="AF65" s="59">
        <f>(N13-E34)</f>
        <v>-141200</v>
      </c>
      <c r="AG65" t="s">
        <v>64</v>
      </c>
      <c r="AK65" s="53"/>
      <c r="AL65" s="53" t="s">
        <v>63</v>
      </c>
      <c r="AM65" s="53">
        <v>2</v>
      </c>
      <c r="AN65" s="53">
        <f>$J$5</f>
        <v>0</v>
      </c>
    </row>
    <row r="66" spans="1:40" hidden="1" x14ac:dyDescent="0.35">
      <c r="E66" s="53"/>
      <c r="F66" s="53"/>
      <c r="G66" s="53"/>
      <c r="M66" s="53"/>
      <c r="N66" s="53"/>
      <c r="O66" s="53"/>
      <c r="P66" s="53"/>
    </row>
    <row r="67" spans="1:40" hidden="1" x14ac:dyDescent="0.35">
      <c r="A67" t="s">
        <v>65</v>
      </c>
      <c r="B67" t="s">
        <v>63</v>
      </c>
      <c r="C67">
        <v>2</v>
      </c>
      <c r="D67" s="56">
        <f>(N10-E34)</f>
        <v>-44100</v>
      </c>
      <c r="E67" s="53"/>
      <c r="F67" s="53" t="s">
        <v>63</v>
      </c>
      <c r="G67" s="53">
        <v>2</v>
      </c>
      <c r="H67" s="56">
        <f>(N11-E34)</f>
        <v>-42400</v>
      </c>
      <c r="J67" t="s">
        <v>63</v>
      </c>
      <c r="K67">
        <v>3</v>
      </c>
      <c r="L67" s="25">
        <f>J5</f>
        <v>0</v>
      </c>
      <c r="M67" s="53"/>
      <c r="N67" s="53" t="s">
        <v>63</v>
      </c>
      <c r="O67" s="53">
        <v>3</v>
      </c>
      <c r="P67" s="59">
        <f>(N15-E35)</f>
        <v>-49800</v>
      </c>
      <c r="AG67" t="s">
        <v>65</v>
      </c>
      <c r="AH67" t="s">
        <v>63</v>
      </c>
      <c r="AI67">
        <v>2</v>
      </c>
      <c r="AJ67" s="56">
        <f t="shared" ref="AJ67:AJ74" si="7">$J$5</f>
        <v>0</v>
      </c>
    </row>
    <row r="68" spans="1:40" hidden="1" x14ac:dyDescent="0.35">
      <c r="A68" t="s">
        <v>66</v>
      </c>
      <c r="B68" t="s">
        <v>63</v>
      </c>
      <c r="C68">
        <v>3</v>
      </c>
      <c r="D68" s="56">
        <f>(N10-E35)</f>
        <v>-55000</v>
      </c>
      <c r="E68" s="53"/>
      <c r="F68" s="53" t="s">
        <v>63</v>
      </c>
      <c r="G68" s="53">
        <v>3</v>
      </c>
      <c r="H68" s="56">
        <f>(N11-E35)</f>
        <v>-53300</v>
      </c>
      <c r="J68" t="s">
        <v>63</v>
      </c>
      <c r="K68">
        <v>4</v>
      </c>
      <c r="L68" s="25">
        <f>J5</f>
        <v>0</v>
      </c>
      <c r="M68" s="53"/>
      <c r="N68" s="53" t="s">
        <v>63</v>
      </c>
      <c r="O68" s="53">
        <v>4</v>
      </c>
      <c r="P68" s="59">
        <f>(N15-E36)</f>
        <v>-61300</v>
      </c>
      <c r="AG68" t="s">
        <v>66</v>
      </c>
      <c r="AH68" t="s">
        <v>63</v>
      </c>
      <c r="AI68">
        <v>3</v>
      </c>
      <c r="AJ68" s="56">
        <f t="shared" si="7"/>
        <v>0</v>
      </c>
    </row>
    <row r="69" spans="1:40" hidden="1" x14ac:dyDescent="0.35">
      <c r="A69" t="s">
        <v>67</v>
      </c>
      <c r="B69" t="s">
        <v>63</v>
      </c>
      <c r="C69">
        <v>4</v>
      </c>
      <c r="D69" s="56">
        <f>(N10-E36)</f>
        <v>-66500</v>
      </c>
      <c r="E69" s="53"/>
      <c r="F69" s="53" t="s">
        <v>63</v>
      </c>
      <c r="G69" s="53">
        <v>4</v>
      </c>
      <c r="H69" s="56">
        <f>(N11-E36)</f>
        <v>-64800</v>
      </c>
      <c r="J69" t="s">
        <v>63</v>
      </c>
      <c r="K69">
        <v>5</v>
      </c>
      <c r="L69" s="25">
        <f>J5</f>
        <v>0</v>
      </c>
      <c r="M69" s="53"/>
      <c r="N69" s="53" t="s">
        <v>63</v>
      </c>
      <c r="O69" s="53">
        <v>5</v>
      </c>
      <c r="P69" s="59">
        <f>(N15-E37)</f>
        <v>-73600</v>
      </c>
      <c r="AG69" t="s">
        <v>67</v>
      </c>
      <c r="AH69" t="s">
        <v>63</v>
      </c>
      <c r="AI69">
        <v>4</v>
      </c>
      <c r="AJ69" s="56">
        <f t="shared" si="7"/>
        <v>0</v>
      </c>
    </row>
    <row r="70" spans="1:40" hidden="1" x14ac:dyDescent="0.35">
      <c r="A70" t="s">
        <v>68</v>
      </c>
      <c r="B70" t="s">
        <v>63</v>
      </c>
      <c r="C70">
        <v>5</v>
      </c>
      <c r="D70" s="56">
        <f>(N10-E37)</f>
        <v>-78800</v>
      </c>
      <c r="E70" s="53"/>
      <c r="F70" s="53" t="s">
        <v>63</v>
      </c>
      <c r="G70" s="53">
        <v>5</v>
      </c>
      <c r="H70" s="56">
        <f>(N11-E37)</f>
        <v>-77100</v>
      </c>
      <c r="J70" t="s">
        <v>63</v>
      </c>
      <c r="K70">
        <v>6</v>
      </c>
      <c r="L70" s="25">
        <f>J5</f>
        <v>0</v>
      </c>
      <c r="M70" s="53"/>
      <c r="N70" s="53" t="s">
        <v>63</v>
      </c>
      <c r="O70" s="53">
        <v>6</v>
      </c>
      <c r="P70" s="59">
        <f>(N15-E38)</f>
        <v>-86800</v>
      </c>
      <c r="AG70" t="s">
        <v>68</v>
      </c>
      <c r="AH70" t="s">
        <v>63</v>
      </c>
      <c r="AI70">
        <v>5</v>
      </c>
      <c r="AJ70" s="56">
        <f t="shared" si="7"/>
        <v>0</v>
      </c>
    </row>
    <row r="71" spans="1:40" hidden="1" x14ac:dyDescent="0.35">
      <c r="A71" t="s">
        <v>69</v>
      </c>
      <c r="B71" t="s">
        <v>63</v>
      </c>
      <c r="C71">
        <v>6</v>
      </c>
      <c r="D71" s="56">
        <f>(N10-E38)</f>
        <v>-92000</v>
      </c>
      <c r="E71" s="53"/>
      <c r="F71" s="53" t="s">
        <v>63</v>
      </c>
      <c r="G71" s="53">
        <v>6</v>
      </c>
      <c r="H71" s="56">
        <f>(N11-E38)</f>
        <v>-90300</v>
      </c>
      <c r="J71" t="s">
        <v>63</v>
      </c>
      <c r="K71">
        <v>7</v>
      </c>
      <c r="L71" s="25">
        <f>J5</f>
        <v>0</v>
      </c>
      <c r="M71" s="53"/>
      <c r="N71" s="53" t="s">
        <v>63</v>
      </c>
      <c r="O71" s="53">
        <v>7</v>
      </c>
      <c r="P71" s="59">
        <f>(N15-E39)</f>
        <v>-101200</v>
      </c>
      <c r="AG71" t="s">
        <v>69</v>
      </c>
      <c r="AH71" t="s">
        <v>63</v>
      </c>
      <c r="AI71">
        <v>6</v>
      </c>
      <c r="AJ71" s="56">
        <f t="shared" si="7"/>
        <v>0</v>
      </c>
    </row>
    <row r="72" spans="1:40" hidden="1" x14ac:dyDescent="0.35">
      <c r="A72" t="s">
        <v>70</v>
      </c>
      <c r="B72" t="s">
        <v>63</v>
      </c>
      <c r="C72">
        <v>7</v>
      </c>
      <c r="D72" s="56">
        <f>(N10-E39)</f>
        <v>-106400</v>
      </c>
      <c r="E72" s="53"/>
      <c r="F72" s="53" t="s">
        <v>63</v>
      </c>
      <c r="G72" s="53">
        <v>7</v>
      </c>
      <c r="H72" s="56">
        <f>(N11-E39)</f>
        <v>-104700</v>
      </c>
      <c r="J72" t="s">
        <v>63</v>
      </c>
      <c r="K72">
        <v>8</v>
      </c>
      <c r="L72" s="25">
        <f>J5</f>
        <v>0</v>
      </c>
      <c r="M72" s="53"/>
      <c r="N72" s="53" t="s">
        <v>63</v>
      </c>
      <c r="O72" s="53">
        <v>8</v>
      </c>
      <c r="P72" s="59">
        <f>(N15-E40)</f>
        <v>-117500</v>
      </c>
      <c r="AG72" t="s">
        <v>70</v>
      </c>
      <c r="AH72" t="s">
        <v>63</v>
      </c>
      <c r="AI72">
        <v>7</v>
      </c>
      <c r="AJ72" s="56">
        <f t="shared" si="7"/>
        <v>0</v>
      </c>
    </row>
    <row r="73" spans="1:40" hidden="1" x14ac:dyDescent="0.35">
      <c r="A73" t="s">
        <v>71</v>
      </c>
      <c r="B73" t="s">
        <v>63</v>
      </c>
      <c r="C73">
        <v>8</v>
      </c>
      <c r="D73" s="56">
        <f>(N10-E40)</f>
        <v>-122700</v>
      </c>
      <c r="E73" s="53"/>
      <c r="F73" s="53" t="s">
        <v>63</v>
      </c>
      <c r="G73" s="53">
        <v>8</v>
      </c>
      <c r="H73" s="56">
        <f>(N11-E40)</f>
        <v>-121000</v>
      </c>
      <c r="J73" t="s">
        <v>63</v>
      </c>
      <c r="K73">
        <v>9</v>
      </c>
      <c r="L73" s="25">
        <f>J5</f>
        <v>0</v>
      </c>
      <c r="M73" s="53"/>
      <c r="N73" s="53" t="s">
        <v>63</v>
      </c>
      <c r="O73" s="53">
        <v>9</v>
      </c>
      <c r="P73" s="59">
        <f>(N15-E41)</f>
        <v>-136000</v>
      </c>
      <c r="AG73" t="s">
        <v>71</v>
      </c>
      <c r="AH73" t="s">
        <v>63</v>
      </c>
      <c r="AI73">
        <v>8</v>
      </c>
      <c r="AJ73" s="56">
        <f t="shared" si="7"/>
        <v>0</v>
      </c>
    </row>
    <row r="74" spans="1:40" hidden="1" x14ac:dyDescent="0.35">
      <c r="A74" t="s">
        <v>72</v>
      </c>
      <c r="B74" t="s">
        <v>63</v>
      </c>
      <c r="C74">
        <v>9</v>
      </c>
      <c r="D74" s="56">
        <f>(N10-E41)</f>
        <v>-141200</v>
      </c>
      <c r="E74" s="53"/>
      <c r="F74" s="53" t="s">
        <v>63</v>
      </c>
      <c r="G74" s="53">
        <v>9</v>
      </c>
      <c r="H74" s="56">
        <f>(N11-E41)</f>
        <v>-139500</v>
      </c>
      <c r="J74" t="s">
        <v>63</v>
      </c>
      <c r="K74" s="54" t="s">
        <v>73</v>
      </c>
      <c r="L74" s="25">
        <f>J5</f>
        <v>0</v>
      </c>
      <c r="M74" s="53"/>
      <c r="N74" s="53"/>
      <c r="O74" s="55"/>
      <c r="P74" s="53"/>
      <c r="AG74" t="s">
        <v>72</v>
      </c>
      <c r="AH74" t="s">
        <v>63</v>
      </c>
      <c r="AI74">
        <v>9</v>
      </c>
      <c r="AJ74" s="56">
        <f t="shared" si="7"/>
        <v>0</v>
      </c>
    </row>
    <row r="75" spans="1:40" hidden="1" x14ac:dyDescent="0.35">
      <c r="A75" t="s">
        <v>74</v>
      </c>
      <c r="E75" s="53"/>
      <c r="F75" s="53"/>
      <c r="G75" s="53"/>
      <c r="H75" s="53"/>
      <c r="M75" s="53"/>
      <c r="N75" s="53"/>
      <c r="O75" s="53"/>
      <c r="P75" s="53"/>
      <c r="AG75" t="s">
        <v>74</v>
      </c>
    </row>
  </sheetData>
  <sheetProtection algorithmName="SHA-512" hashValue="1gmqCoGfB0VD+72wFhhLrgcUzs6V6MAADrPNKn6wmF01cXQMaaYV094rUvBWuD9Ogp7BvZ2dhWipoB4nNzGi2A==" saltValue="CJgr648wmrrYfCzV/Rmkdw==" spinCount="100000" sheet="1" objects="1" scenarios="1"/>
  <mergeCells count="7">
    <mergeCell ref="T19:U19"/>
    <mergeCell ref="A4:I4"/>
    <mergeCell ref="A5:I5"/>
    <mergeCell ref="K19:L19"/>
    <mergeCell ref="M19:N19"/>
    <mergeCell ref="O19:P19"/>
    <mergeCell ref="Q19:R19"/>
  </mergeCells>
  <dataValidations count="2">
    <dataValidation type="list" allowBlank="1" showInputMessage="1" showErrorMessage="1" sqref="L5" xr:uid="{00000000-0002-0000-0100-000000000000}">
      <formula1>$C$45:$C$53</formula1>
    </dataValidation>
    <dataValidation type="list" allowBlank="1" showInputMessage="1" showErrorMessage="1" sqref="K5" xr:uid="{00000000-0002-0000-0100-000001000000}">
      <formula1>$A$45:$A$47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75"/>
  <sheetViews>
    <sheetView topLeftCell="I1" zoomScaleNormal="100" workbookViewId="0">
      <selection activeCell="J5" sqref="J5:L5"/>
    </sheetView>
  </sheetViews>
  <sheetFormatPr defaultColWidth="8.7265625" defaultRowHeight="14.5" x14ac:dyDescent="0.35"/>
  <cols>
    <col min="1" max="3" width="8.7265625" hidden="1" customWidth="1"/>
    <col min="4" max="4" width="10.81640625" hidden="1" customWidth="1"/>
    <col min="5" max="5" width="8.7265625" hidden="1" customWidth="1"/>
    <col min="6" max="6" width="9.1796875" hidden="1" customWidth="1"/>
    <col min="7" max="8" width="8.7265625" hidden="1" customWidth="1"/>
    <col min="9" max="9" width="12.6328125" customWidth="1"/>
    <col min="13" max="13" width="15.453125" customWidth="1"/>
    <col min="14" max="14" width="8.7265625" customWidth="1"/>
    <col min="15" max="15" width="13" customWidth="1"/>
    <col min="16" max="18" width="8.7265625" hidden="1" customWidth="1"/>
    <col min="19" max="19" width="10.7265625" hidden="1" customWidth="1"/>
    <col min="20" max="20" width="10.453125" hidden="1" customWidth="1"/>
    <col min="21" max="21" width="10.1796875" hidden="1" customWidth="1"/>
    <col min="22" max="24" width="8.7265625" hidden="1" customWidth="1"/>
    <col min="25" max="40" width="8.7265625" customWidth="1"/>
  </cols>
  <sheetData>
    <row r="1" spans="1:24" ht="15.5" x14ac:dyDescent="0.35">
      <c r="J1" s="27" t="s">
        <v>94</v>
      </c>
    </row>
    <row r="2" spans="1:24" ht="15.5" x14ac:dyDescent="0.35">
      <c r="A2" s="27"/>
      <c r="J2" t="s">
        <v>77</v>
      </c>
    </row>
    <row r="4" spans="1:24" ht="43.5" x14ac:dyDescent="0.35">
      <c r="A4" s="97"/>
      <c r="B4" s="98"/>
      <c r="C4" s="98"/>
      <c r="D4" s="98"/>
      <c r="E4" s="98"/>
      <c r="F4" s="98"/>
      <c r="G4" s="98"/>
      <c r="H4" s="98"/>
      <c r="I4" s="98"/>
      <c r="J4" s="38" t="s">
        <v>11</v>
      </c>
      <c r="K4" s="38" t="s">
        <v>23</v>
      </c>
      <c r="L4" s="95" t="s">
        <v>24</v>
      </c>
      <c r="P4" s="34" t="s">
        <v>35</v>
      </c>
      <c r="Q4" s="34" t="s">
        <v>12</v>
      </c>
      <c r="R4" s="35" t="s">
        <v>13</v>
      </c>
      <c r="S4" s="67" t="s">
        <v>85</v>
      </c>
      <c r="T4" s="67" t="s">
        <v>86</v>
      </c>
      <c r="U4" s="35" t="s">
        <v>27</v>
      </c>
      <c r="V4" s="35" t="s">
        <v>28</v>
      </c>
      <c r="W4" s="36" t="s">
        <v>29</v>
      </c>
      <c r="X4" s="36" t="s">
        <v>30</v>
      </c>
    </row>
    <row r="5" spans="1:24" x14ac:dyDescent="0.35">
      <c r="A5" s="97"/>
      <c r="B5" s="99"/>
      <c r="C5" s="99"/>
      <c r="D5" s="99"/>
      <c r="E5" s="99"/>
      <c r="F5" s="99"/>
      <c r="G5" s="99"/>
      <c r="H5" s="99"/>
      <c r="I5" s="99"/>
      <c r="J5" s="41"/>
      <c r="K5" s="42" t="s">
        <v>4</v>
      </c>
      <c r="L5" s="43">
        <v>1</v>
      </c>
      <c r="P5" s="32" t="str">
        <f>CONCATENATE(K5,L5)</f>
        <v>Assistant1</v>
      </c>
      <c r="Q5" s="37">
        <f>IF($P$5="Assistant1",K22,IF($P$5="Assistant2",K23,IF($P$5="Assistant3",K24,IF($P$5="Assistant4",K25,IF($P$5="Assistant5",K26,IF($P$5="Associate1",K28,IF($P$5="Associate2",K29,IF($P$5="Associate3",K30,IF($P$5="Associate4",K31,IF($P$5="Associate5",#REF!,IF($P$5="Professor1",K33,IF($P$5="Professor2",K34,IF($P$5="Professor3",K35,IF($P$5="Professor4",K36,IF($P$5="Professor5",K37,IF($P$5="Professor6",K38,IF($P$5="Professor7",K39,IF($P$5="Professor8",K40,IF($P$5="Professor9",0)))))))))))))))))))</f>
        <v>110200</v>
      </c>
      <c r="R5" s="37">
        <f>IF($P$5="Assistant1",L22,IF($P$5="Assistant2",L23,IF($P$5="Assistant3",L24,IF($P$5="Assistant4",L25,IF($P$5="Assistant5",L26,IF($P$5="Associate1",L28,IF($P$5="Associate2",L29,IF($P$5="Associate3",L30,IF($P$5="Associate4",L31,IF($P$5="Associate5",#REF!,IF($P$5="Professor1",L33,IF($P$5="Professor2",L34,IF($P$5="Professor3",L35,IF($P$5="Professor4",L36,IF($P$5="Professor5",L37,IF($P$5="Professor6",L38,IF($P$5="Professor7",L39,IF($P$5="Professor8",L40,IF($P$5="Professor9",0)))))))))))))))))))</f>
        <v>112000</v>
      </c>
      <c r="S5" s="37"/>
      <c r="T5" s="37"/>
      <c r="U5" s="37">
        <f>IF($P$5="Assistant1",O22,IF($P$5="Assistant2",O23,IF($P$5="Assistant3",O24,IF($P$5="Assistant4",O25,IF($P$5="Assistant5",O26,IF($P$5="Associate1",O28,IF($P$5="Associate2",O29,IF($P$5="Associate3",O30,IF($P$5="Associate4",O31,IF($P$5="Associate5",#REF!,IF($P$5="Professor1",O33,IF($P$5="Professor2",O34,IF($P$5="Professor3",O35,IF($P$5="Professor4",O36,IF($P$5="Professor5",O37,IF($P$5="Professor6",O38,IF($P$5="Professor7",O39,IF($P$5="Professor8",O40,IF($P$5="Professor9",0)))))))))))))))))))</f>
        <v>113700</v>
      </c>
      <c r="V5" s="37">
        <f>IF($P$5="Assistant1",P22,IF($P$5="Assistant2",P23,IF($P$5="Assistant3",P24,IF($P$5="Assistant4",P25,IF($P$5="Assistant5",P26,IF($P$5="Associate1",P28,IF($P$5="Associate2",P29,IF($P$5="Associate3",P30,IF($P$5="Associate4",P31,IF($P$5="Associate5",#REF!,IF($P$5="Professor1",P33,IF($P$5="Professor2",P34,IF($P$5="Professor3",P35,IF($P$5="Professor4",P36,IF($P$5="Professor5",P37,IF($P$5="Professor6",P38,IF($P$5="Professor7",P39,IF($P$5="Professor8",P40,IF($P$5="Professor9",0)))))))))))))))))))</f>
        <v>115600</v>
      </c>
      <c r="W5" s="37">
        <f>IF($P$5="Assistant1",Q22,IF($P$5="Assistant2",Q23,IF($P$5="Assistant3",Q24,IF($P$5="Assistant4",Q25,IF($P$5="Assistant5",Q26,IF($P$5="Associate1",Q28,IF($P$5="Associate2",Q29,IF($P$5="Associate3",Q30,IF($P$5="Associate4",Q31,IF($P$5="Associate5",#REF!,IF($P$5="Professor1",Q33,IF($P$5="Professor2",Q34,IF($P$5="Professor3",Q35,IF($P$5="Professor4",Q36,IF($P$5="Professor5",Q37,IF($P$5="Professor6",Q38,IF($P$5="Professor7",Q39,IF($P$5="Professor8",Q40,IF($P$5="Professor9",0)))))))))))))))))))</f>
        <v>0</v>
      </c>
      <c r="X5" s="37">
        <f>IF($P$5="Assistant1",R22,IF($P$5="Assistant2",R23,IF($P$5="Assistant3",R24,IF($P$5="Assistant4",R25,IF($P$5="Assistant5",R26,IF($P$5="Associate1",R28,IF($P$5="Associate2",R29,IF($P$5="Associate3",R30,IF($P$5="Associate4",R31,IF($P$5="Associate5",#REF!,IF($P$5="Professor1",R33,IF($P$5="Professor2",R34,IF($P$5="Professor3",R35,IF($P$5="Professor4",R36,IF($P$5="Professor5",R37,IF($P$5="Professor6",R38,IF($P$5="Professor7",R39,IF($P$5="Professor8",R40,IF($P$5="Professor9",0)))))))))))))))))))</f>
        <v>0</v>
      </c>
    </row>
    <row r="6" spans="1:24" x14ac:dyDescent="0.35">
      <c r="A6" s="84"/>
      <c r="B6" s="85"/>
      <c r="C6" s="85"/>
      <c r="D6" s="85"/>
      <c r="E6" s="85"/>
      <c r="F6" s="85"/>
      <c r="G6" s="85"/>
      <c r="H6" s="85"/>
      <c r="I6" s="85"/>
      <c r="K6" s="81"/>
      <c r="L6" s="82"/>
      <c r="M6" s="83"/>
      <c r="N6" s="51"/>
      <c r="O6" s="52"/>
      <c r="P6" s="52"/>
      <c r="Q6" s="52"/>
      <c r="R6" s="52"/>
      <c r="S6" s="52"/>
      <c r="T6" s="52"/>
    </row>
    <row r="7" spans="1:24" ht="43.5" x14ac:dyDescent="0.35">
      <c r="A7" s="84"/>
      <c r="B7" s="85"/>
      <c r="C7" s="85"/>
      <c r="D7" s="85"/>
      <c r="E7" s="85"/>
      <c r="F7" s="85"/>
      <c r="G7" s="85"/>
      <c r="H7" s="85"/>
      <c r="I7" s="85"/>
      <c r="J7" s="92" t="s">
        <v>92</v>
      </c>
      <c r="K7" s="79" t="s">
        <v>45</v>
      </c>
      <c r="L7" s="60" t="s">
        <v>46</v>
      </c>
      <c r="M7" s="80" t="s">
        <v>47</v>
      </c>
      <c r="N7" s="60" t="s">
        <v>75</v>
      </c>
      <c r="O7" s="52"/>
      <c r="P7" s="52"/>
      <c r="Q7" s="52"/>
      <c r="R7" s="52"/>
      <c r="S7" s="52"/>
      <c r="T7" s="52"/>
    </row>
    <row r="8" spans="1:24" x14ac:dyDescent="0.35">
      <c r="A8" s="84"/>
      <c r="B8" s="85"/>
      <c r="C8" s="85"/>
      <c r="D8" s="85"/>
      <c r="E8" s="85"/>
      <c r="F8" s="85"/>
      <c r="G8" s="85"/>
      <c r="H8" s="85"/>
      <c r="I8" t="s">
        <v>90</v>
      </c>
      <c r="J8" s="70">
        <f>IF(P8="Asst2",$E$23,IF(P8="Asst3",$E$24,IF(P8="Asst4",$E$25,IF(P8="Asst5",$E$26,IF(P8="Assoc1",$E$28,IF(P8="Assoc2",$E$29,IF(P8="Assoc3",$E$30,IF(P8="Assoc4",$E$31,IF(P8="Prof1",$E$33,IF(P8="Prof2",$E$34,IF(P8="Prof3",$E$35,IF(P8="Prof4",$E$36,IF(P8="Prof5",$E$37,IF(P8="Prof6",$E$38,IF(P8="Prof7",$E$39,IF(P8="Prof8",$E$40,IF(P8="Prof9",$E$41,0)))))))))))))))))</f>
        <v>108500</v>
      </c>
      <c r="K8" s="70">
        <f>IF($P$5="Assistant1",AJ56,IF($P$5="Assistant2",AJ57,IF($P$5="Assistant3",AJ58,IF($P$5="Assistant4",AJ59,IF($P$5="Assistant5",AJ60,IF($P$5="Associate1",AJ62,IF($P$5="Associate2",AJ63,IF($P$5="Associate3",AJ64,IF($P$5="Associate4",AJ65,IF($P$5="Professor1",AJ67,IF($P$5="Professor2",AJ68,IF($P$5="Professor3",AJ69,IF($P$5="Professor4",AJ70,IF($P$5="Professor5",AJ71,IF($P$5="Professor6",AJ72,IF($P$5="Professor7",AJ73,IF($P$5="Professor8",AJ74,IF($P$5="Professor9",0))))))))))))))))))</f>
        <v>0</v>
      </c>
      <c r="L8" s="32" t="str">
        <f>IF($P$5="Assistant1",AH56,IF($P$5="Assistant2",AH57,IF($P$5="Assistant3",AH58,IF($P$5="Assistant4",AH59,IF($P$5="Assistant5",AH60,IF($P$5="Associate1",AH62,IF($P$5="Associate2",AH63,IF($P$5="Associate3",AH64,IF($P$5="Associate4",AH65,IF($P$5="Professor1",AH67,IF($P$5="Professor2",AH68,IF($P$5="Professor3",AH69,IF($P$5="Professor4",AH70,IF($P$5="Professor5",AH71,IF($P$5="Professor6",AH72,IF($P$5="Professor7",AH73,IF($P$5="Professor8",AH74,IF($P$5="Professor9",0))))))))))))))))))</f>
        <v>Asst</v>
      </c>
      <c r="M8" s="32">
        <f>IF($P$5="Assistant1",AI56,IF($P$5="Assistant2",AI57,IF($P$5="Assistant3",AI58,IF($P$5="Assistant4",AI59,IF($P$5="Assistant5",AI60,IF($P$5="Associate1",AI62,IF($P$5="Associate2",AI63,IF($P$5="Associate3",AI64,IF($P$5="Associate4",AI65,IF($P$5="Professor1",AI67,IF($P$5="Professor2",AI68,IF($P$5="Professor3",AI69,IF($P$5="Professor4",AI70,IF($P$5="Professor5",AI71,IF($P$5="Professor6",AI72,IF($P$5="Professor7",AI73,IF($P$5="Professor8",AI74,IF($P$5="Professor9",0))))))))))))))))))</f>
        <v>2</v>
      </c>
      <c r="N8" s="61">
        <f>IF($P$5="Assistant1",T22,IF($P$5="Assistant2",T23,IF($P$5="Assistant3",T24,IF($P$5="Assistant4",T25,IF($P$5="Assistant5",T26,IF($P$5="Associate1",T28,IF($P$5="Associate2",T29,IF($P$5="Associate3",T30,IF($P$5="Associate4",T31,IF($P$5="Professor1",T33,IF($P$5="Professor2",T34,IF($P$5="Professor3",T35,IF($P$5="Professor4",T36,IF($P$5="Professor5",T37,IF($P$5="Professor6",T38,IF($P$5="Professor7",T39,IF($P$5="Professor8",T40,IF($P$5="Professor9",0))))))))))))))))))</f>
        <v>108500</v>
      </c>
      <c r="O8" s="52"/>
      <c r="P8" s="52" t="str">
        <f>CONCATENATE(L8,M8)</f>
        <v>Asst2</v>
      </c>
      <c r="Q8" s="52"/>
      <c r="R8" s="52"/>
      <c r="S8" s="52"/>
      <c r="T8" s="52"/>
    </row>
    <row r="9" spans="1:24" x14ac:dyDescent="0.35">
      <c r="A9" s="84"/>
      <c r="B9" s="85"/>
      <c r="C9" s="85"/>
      <c r="D9" s="85"/>
      <c r="E9" s="85"/>
      <c r="F9" s="85"/>
      <c r="G9" s="85"/>
      <c r="H9" s="85"/>
      <c r="I9" t="s">
        <v>91</v>
      </c>
      <c r="J9" s="70">
        <f t="shared" ref="J9:J17" si="0">IF(P9="Asst2",$E$23,IF(P9="Asst3",$E$24,IF(P9="Asst4",$E$25,IF(P9="Asst5",$E$26,IF(P9="Assoc1",$E$28,IF(P9="Assoc2",$E$29,IF(P9="Assoc3",$E$30,IF(P9="Assoc4",$E$31,IF(P9="Prof1",$E$33,IF(P9="Prof2",$E$34,IF(P9="Prof3",$E$35,IF(P9="Prof4",$E$36,IF(P9="Prof5",$E$37,IF(P9="Prof6",$E$38,IF(P9="Prof7",$E$39,IF(P9="Prof8",$E$40,IF(P9="Prof9",$E$41,0)))))))))))))))))</f>
        <v>0</v>
      </c>
      <c r="K9" s="73">
        <f>IF($P$5="Assistant1",AN56,IF($P$5="Assistant2",AN57,IF($P$5="Assistant3",AN58,IF($P$5="Assistant4",AN59,IF($P$5="Assistant5",AN60,IF($P$5="Associate1",AN62,IF($P$5="Associate2",AN63,IF($P$5="Associate3",AN64,IF($P$5="Associate4",AN65,IF($P$5="Professor1",AN67,IF($P$5="Professor2",AN68,IF($P$5="Professor3",AN69,IF($P$5="Professor4",AN70,IF($P$5="Professor5",AN71,IF($P$5="Professor6",AN72,IF($P$5="Professor7",AN73,IF($P$5="Professor8",AN74,IF($P$5="Professor9",0))))))))))))))))))</f>
        <v>0</v>
      </c>
      <c r="L9" s="91">
        <f>IF($P$5="Assistant1",AL56,IF($P$5="Assistant2",AL57,IF($P$5="Assistant3",AL58,IF($P$5="Assistant4",AL59,IF($P$5="Assistant5",AL60,IF($P$5="Associate1",AL62,IF($P$5="Associate2",AL63,IF($P$5="Associate3",AL64,IF($P$5="Associate4",AL65,IF($P$5="Professor1",AL67,IF($P$5="Professor2",AL68,IF($P$5="Professor3",AL69,IF($P$5="Professor4",AL70,IF($P$5="Professor5",AL71,IF($P$5="Professor6",AL72,IF($P$5="Professor7",AL73,IF($P$5="Professor8",AL74,IF($P$5="Professor9",0))))))))))))))))))</f>
        <v>0</v>
      </c>
      <c r="M9" s="91">
        <f>IF($P$5="Assistant1",AM56,IF($P$5="Assistant2",AM57,IF($P$5="Assistant3",AM58,IF($P$5="Assistant4",AM59,IF($P$5="Assistant5",AM60,IF($P$5="Associate1",AM62,IF($P$5="Associate2",AM63,IF($P$5="Associate3",AM64,IF($P$5="Associate4",AM65,IF($P$5="Professor1",AM67,IF($P$5="Professor2",AM68,IF($P$5="Professor3",AM69,IF($P$5="Professor4",AM70,IF($P$5="Professor5",AM71,IF($P$5="Professor6",AM72,IF($P$5="Professor7",AM73,IF($P$5="Professor8",AM74,IF($P$5="Professor9",0))))))))))))))))))</f>
        <v>0</v>
      </c>
      <c r="N9" s="76">
        <f>IF($P$5="Assistant1",U22,IF($P$5="Assistant2",U23,IF($P$5="Assistant3",U24,IF($P$5="Assistant4",U25,IF($P$5="Assistant5",U26,IF($P$5="Associate1",U28,IF($P$5="Associate2",U29,IF($P$5="Associate3",U30,IF($P$5="Associate4",U31,IF($P$5="Professor1",U33,IF($P$5="Professor2",U34,IF($P$5="Professor3",U35,IF($P$5="Professor4",U36,IF($P$5="Professor5",U37,IF($P$5="Professor6",U38,IF($P$5="Professor7",U39,IF($P$5="Professor8",U40,IF($P$5="Professor9",0))))))))))))))))))</f>
        <v>0</v>
      </c>
      <c r="O9" s="52"/>
      <c r="P9" s="52" t="str">
        <f t="shared" ref="P9:P17" si="1">CONCATENATE(L9,M9)</f>
        <v>00</v>
      </c>
      <c r="Q9" s="52"/>
      <c r="R9" s="52"/>
      <c r="S9" s="52"/>
      <c r="T9" s="52"/>
    </row>
    <row r="10" spans="1:24" x14ac:dyDescent="0.35">
      <c r="A10" s="84"/>
      <c r="B10" s="85"/>
      <c r="C10" s="85"/>
      <c r="D10" s="85"/>
      <c r="E10" s="85"/>
      <c r="F10" s="85"/>
      <c r="G10" s="85"/>
      <c r="H10" s="85"/>
      <c r="I10" t="s">
        <v>12</v>
      </c>
      <c r="J10" s="70">
        <f t="shared" si="0"/>
        <v>108500</v>
      </c>
      <c r="K10" s="70">
        <f>IF($P$5="Assistant1",D56,IF($P$5="Assistant2",D57,IF($P$5="Assistant3",D58,IF($P$5="Assistant4",D59,IF($P$5="Assistant5",D60,IF($P$5="Associate1",D62,IF($P$5="Associate2",D63,IF($P$5="Associate3",D64,IF($P$5="Associate4",D65,IF($P$5="Professor1",D67,IF($P$5="Professor2",D68,IF($P$5="Professor3",D69,IF($P$5="Professor4",D70,IF($P$5="Professor5",D71,IF($P$5="Professor6",D72,IF($P$5="Professor7",D73,IF($P$5="Professor8",D74,IF($P$5="Professor9",0))))))))))))))))))</f>
        <v>1700</v>
      </c>
      <c r="L10" s="69" t="str">
        <f>IF($P$5="Assistant1",B56,IF($P$5="Assistant2",B57,IF($P$5="Assistant3",B58,IF($P$5="Assistant4",B59,IF($P$5="Assistant5",B60,IF($P$5="Associate1",B62,IF($P$5="Associate2",B63,IF($P$5="Associate3",B64,IF($P$5="Associate4",B65,IF($P$5="Professor1",B67,IF($P$5="Professor2",B68,IF($P$5="Professor3",B69,IF($P$5="Professor4",B70,IF($P$5="Professor5",B71,IF($P$5="Professor6",B72,IF($P$5="Professor7",B73,IF($P$5="Professor8",B74,IF($P$5="Professor9",0))))))))))))))))))</f>
        <v>Asst</v>
      </c>
      <c r="M10" s="62">
        <f>IF($P$5="Assistant1",C56,IF($P$5="Assistant2",C57,IF($P$5="Assistant3",C58,IF($P$5="Assistant4",C59,IF($P$5="Assistant5",C60,IF($P$5="Associate1",C62,IF($P$5="Associate2",C63,IF($P$5="Associate3",C64,IF($P$5="Associate4",C65,IF($P$5="Professor1",C67,IF($P$5="Professor2",C68,IF($P$5="Professor3",C69,IF($P$5="Professor4",C70,IF($P$5="Professor5",C71,IF($P$5="Professor6",C72,IF($P$5="Professor7",C73,IF($P$5="Professor8",C74,IF($P$5="Professor9",0))))))))))))))))))</f>
        <v>2</v>
      </c>
      <c r="N10" s="61">
        <f>IF($P$5="Assistant1",K22,IF($P$5="Assistant2",K23,IF($P$5="Assistant3",K24,IF($P$5="Assistant4",K25,IF($P$5="Assistant5",K26,IF($P$5="Associate1",K28,IF($P$5="Associate2",K29,IF($P$5="Associate3",K30,IF($P$5="Associate4",K31,IF($P$5="Professor1",K33,IF($P$5="Professor2",K34,IF($P$5="Professor3",K35,IF($P$5="Professor4",K36,IF($P$5="Professor5",K37,IF($P$5="Professor6",K38,IF($P$5="Professor7",K39,IF($P$5="Professor8",K40,IF($P$5="Professor9",0))))))))))))))))))</f>
        <v>110200</v>
      </c>
      <c r="O10" s="52"/>
      <c r="P10" s="52" t="str">
        <f t="shared" si="1"/>
        <v>Asst2</v>
      </c>
      <c r="Q10" s="52"/>
      <c r="R10" s="52"/>
      <c r="S10" s="52"/>
      <c r="T10" s="52"/>
    </row>
    <row r="11" spans="1:24" x14ac:dyDescent="0.35">
      <c r="A11" s="84"/>
      <c r="B11" s="85"/>
      <c r="C11" s="85"/>
      <c r="D11" s="85"/>
      <c r="E11" s="85"/>
      <c r="F11" s="85"/>
      <c r="G11" s="85"/>
      <c r="H11" s="85"/>
      <c r="I11" t="s">
        <v>13</v>
      </c>
      <c r="J11" s="70">
        <f t="shared" si="0"/>
        <v>108500</v>
      </c>
      <c r="K11" s="73">
        <f>IF($P$5="Assistant1",H56,IF($P$5="Assistant2",H57,IF($P$5="Assistant3",H58,IF($P$5="Assistant4",H59,IF($P$5="Assistant5",H60,IF($P$5="Associate1",H62,IF($P$5="Associate2",H63,IF($P$5="Associate3",H64,IF($P$5="Associate4",H65,IF($P$5="Professor1",H67,IF($P$5="Professor2",H68,IF($P$5="Professor3",H69,IF($P$5="Professor4",H70,IF($P$5="Professor5",H71,IF($P$5="Professor6",H72,IF($P$5="Professor7",H73,IF($P$5="Professor8",H74,IF($P$5="Professor9",0))))))))))))))))))</f>
        <v>3500</v>
      </c>
      <c r="L11" s="74" t="str">
        <f>IF($P$5="Assistant1",F56,IF($P$5="Assistant2",F57,IF($P$5="Assistant3",F58,IF($P$5="Assistant4",F59,IF($P$5="Assistant5",F60,IF($P$5="Associate1",F62,IF($P$5="Associate2",F63,IF($P$5="Associate3",F64,IF($P$5="Associate4",F65,IF($P$5="Professor1",F67,IF($P$5="Professor2",F68,IF($P$5="Professor3",F69,IF($P$5="Professor4",F70,IF($P$5="Professor5",F71,IF($P$5="Professor6",F72,IF($P$5="Professor7",F73,IF($P$5="Professor8",F74,IF($P$5="Professor9",0))))))))))))))))))</f>
        <v>Asst</v>
      </c>
      <c r="M11" s="75">
        <f>IF($P$5="Assistant1",G56,IF($P$5="Assistant2",G57,IF($P$5="Assistant3",G58,IF($P$5="Assistant4",G59,IF($P$5="Assistant5",G60,IF($P$5="Associate1",G62,IF($P$5="Associate2",G63,IF($P$5="Associate3",G64,IF($P$5="Associate4",G65,IF($P$5="Professor1",G67,IF($P$5="Professor2",G68,IF($P$5="Professor3",G69,IF($P$5="Professor4",G70,IF($P$5="Professor5",G71,IF($P$5="Professor6",G72,IF($P$5="Professor7",G73,IF($P$5="Professor8",G74,IF($P$5="Professor9",0))))))))))))))))))</f>
        <v>2</v>
      </c>
      <c r="N11" s="76">
        <f>IF($P$5="Assistant1",L22,IF($P$5="Assistant2",L23,IF($P$5="Assistant3",L24,IF($P$5="Assistant4",L25,IF($P$5="Assistant5",L26,IF($P$5="Associate1",L28,IF($P$5="Associate2",L29,IF($P$5="Associate3",L30,IF($P$5="Associate4",L31,IF($P$5="Professor1",L33,IF($P$5="Professor2",L34,IF($P$5="Professor3",L35,IF($P$5="Professor4",L36,IF($P$5="Professor5",L37,IF($P$5="Professor6",L38,IF($P$5="Professor7",L39,IF($P$5="Professor8",L40,IF($P$5="Professor9",0))))))))))))))))))</f>
        <v>112000</v>
      </c>
      <c r="O11" s="52"/>
      <c r="P11" s="52" t="str">
        <f t="shared" si="1"/>
        <v>Asst2</v>
      </c>
      <c r="Q11" s="52"/>
      <c r="R11" s="52"/>
      <c r="S11" s="52"/>
      <c r="T11" s="52"/>
    </row>
    <row r="12" spans="1:24" x14ac:dyDescent="0.35">
      <c r="A12" s="84"/>
      <c r="B12" s="85"/>
      <c r="C12" s="85"/>
      <c r="D12" s="85"/>
      <c r="E12" s="85"/>
      <c r="F12" s="85"/>
      <c r="G12" s="85"/>
      <c r="H12" s="85"/>
      <c r="I12" t="s">
        <v>83</v>
      </c>
      <c r="J12" s="70">
        <f t="shared" si="0"/>
        <v>0</v>
      </c>
      <c r="K12" s="70">
        <f>IF($P$5="Assistant1",AB56,IF($P$5="Assistant2",AB57,IF($P$5="Assistant3",AB58,IF($P$5="Assistant4",AB59,IF($P$5="Assistant5",AB60,IF($P$5="Associate1",AB62,IF($P$5="Associate2",AB63,IF($P$5="Associate3",AB64,IF($P$5="Associate4",AB65,IF($P$5="Professor1",AB67,IF($P$5="Professor2",AB68,IF($P$5="Professor3",AB69,IF($P$5="Professor4",AB70,IF($P$5="Professor5",AB71,IF($P$5="Professor6",AB72,IF($P$5="Professor7",AB73,IF($P$5="Professor8",AB74,IF($P$5="Professor9",0))))))))))))))))))</f>
        <v>0</v>
      </c>
      <c r="L12" s="69">
        <f>IF($P$5="Assistant1",Z56,IF($P$5="Assistant2",Z57,IF($P$5="Assistant3",Z58,IF($P$5="Assistant4",Z59,IF($P$5="Assistant5",Z60,IF($P$5="Associate1",Z62,IF($P$5="Associate2",Z63,IF($P$5="Associate3",Z64,IF($P$5="Associate4",Z65,IF($P$5="Professor1",Z67,IF($P$5="Professor2",Z68,IF($P$5="Professor3",Z69,IF($P$5="Professor4",Z70,IF($P$5="Professor5",Z71,IF($P$5="Professor6",Z72,IF($P$5="Professor7",Z73,IF($P$5="Professor8",Z74,IF($P$5="Professor9",0))))))))))))))))))</f>
        <v>0</v>
      </c>
      <c r="M12" s="68">
        <f>IF($P$5="Assistant1",AA56,IF($P$5="Assistant2",AA57,IF($P$5="Assistant3",AA58,IF($P$5="Assistant4",AA59,IF($P$5="Assistant5",AA60,IF($P$5="Associate1",AA62,IF($P$5="Associate2",AA63,IF($P$5="Associate3",AA64,IF($P$5="Associate4",AA65,IF($P$5="Professor1",AA67,IF($P$5="Professor2",AA68,IF($P$5="Professor3",AA69,IF($P$5="Professor4",AA70,IF($P$5="Professor5",AA71,IF($P$5="Professor6",AA72,IF($P$5="Professor7",AA73,IF($P$5="Professor8",AA74,IF($P$5="Professor9",0))))))))))))))))))</f>
        <v>0</v>
      </c>
      <c r="N12" s="61">
        <f>IF($P$5="Assistant1",M22,IF($P$5="Assistant2",M23,IF($P$5="Assistant3",M24,IF($P$5="Assistant4",M25,IF($P$5="Assistant5",M26,IF($P$5="Associate1",M28,IF($P$5="Associate2",M29,IF($P$5="Associate3",M30,IF($P$5="Associate4",M31,IF($P$5="Professor1",M33,IF($P$5="Professor2",M34,IF($P$5="Professor3",M35,IF($P$5="Professor4",M36,IF($P$5="Professor5",M37,IF($P$5="Professor6",M38,IF($P$5="Professor7",M39,IF($P$5="Professor8",M40,IF($P$5="Professor9",0))))))))))))))))))</f>
        <v>0</v>
      </c>
      <c r="O12" s="52"/>
      <c r="P12" s="52" t="str">
        <f t="shared" si="1"/>
        <v>00</v>
      </c>
      <c r="Q12" s="52"/>
      <c r="R12" s="52"/>
      <c r="S12" s="52"/>
      <c r="T12" s="52"/>
    </row>
    <row r="13" spans="1:24" x14ac:dyDescent="0.35">
      <c r="A13" s="84"/>
      <c r="B13" s="85"/>
      <c r="C13" s="85"/>
      <c r="D13" s="85"/>
      <c r="E13" s="85"/>
      <c r="F13" s="85"/>
      <c r="G13" s="85"/>
      <c r="H13" s="85"/>
      <c r="I13" t="s">
        <v>84</v>
      </c>
      <c r="J13" s="70">
        <f t="shared" si="0"/>
        <v>0</v>
      </c>
      <c r="K13" s="73">
        <f>IF($P$5="Assistant1",AF56,IF($P$5="Assistant2",AF57,IF($P$5="Assistant3",AF58,IF($P$5="Assistant4",AF59,IF($P$5="Assistant5",AF60,IF($P$5="Associate1",AF62,IF($P$5="Associate2",AF63,IF($P$5="Associate3",AF64,IF($P$5="Associate4",AF65,IF($P$5="Professor1",AF67,IF($P$5="Professor2",AF68,IF($P$5="Professor3",AF69,IF($P$5="Professor4",AF70,IF($P$5="Professor5",AF71,IF($P$5="Professor6",AF72,IF($P$5="Professor7",AF73,IF($P$5="Professor8",AF74,IF($P$5="Professor9",0))))))))))))))))))</f>
        <v>0</v>
      </c>
      <c r="L13" s="74">
        <f>IF($P$5="Assistant1",AD56,IF($P$5="Assistant2",AD57,IF($P$5="Assistant3",AD58,IF($P$5="Assistant4",AD59,IF($P$5="Assistant5",AD60,IF($P$5="Associate1",AD62,IF($P$5="Associate2",AD63,IF($P$5="Associate3",AD64,IF($P$5="Associate4",AD65,IF($P$5="Professor1",AD67,IF($P$5="Professor2",AD68,IF($P$5="Professor3",AD69,IF($P$5="Professor4",AD70,IF($P$5="Professor5",AD71,IF($P$5="Professor6",AD72,IF($P$5="Professor7",AD73,IF($P$5="Professor8",AD74,IF($P$5="Professor9",0))))))))))))))))))</f>
        <v>0</v>
      </c>
      <c r="M13" s="77">
        <f>IF($P$5="Assistant1",AE56,IF($P$5="Assistant2",AE57,IF($P$5="Assistant3",AE58,IF($P$5="Assistant4",AE59,IF($P$5="Assistant5",AE60,IF($P$5="Associate1",AE62,IF($P$5="Associate2",AE63,IF($P$5="Associate3",AE64,IF($P$5="Associate4",AE65,IF($P$5="Professor1",AE67,IF($P$5="Professor2",AE68,IF($P$5="Professor3",AE69,IF($P$5="Professor4",AE70,IF($P$5="Professor5",AE71,IF($P$5="Professor6",AE72,IF($P$5="Professor7",AE73,IF($P$5="Professor8",AE74,IF($P$5="Professor9",0))))))))))))))))))</f>
        <v>0</v>
      </c>
      <c r="N13" s="76">
        <f>IF($P$5="Assistant1",N22,IF($P$5="Assistant2",N23,IF($P$5="Assistant3",N24,IF($P$5="Assistant4",N25,IF($P$5="Assistant5",N26,IF($P$5="Associate1",N28,IF($P$5="Associate2",N29,IF($P$5="Associate3",N30,IF($P$5="Associate4",N31,IF($P$5="Professor1",N33,IF($P$5="Professor2",N34,IF($P$5="Professor3",N35,IF($P$5="Professor4",N36,IF($P$5="Professor5",N37,IF($P$5="Professor6",N38,IF($P$5="Professor7",N39,IF($P$5="Professor8",N40,IF($P$5="Professor9",0))))))))))))))))))</f>
        <v>0</v>
      </c>
      <c r="O13" s="52"/>
      <c r="P13" s="52" t="str">
        <f t="shared" si="1"/>
        <v>00</v>
      </c>
      <c r="Q13" s="52"/>
      <c r="R13" s="52"/>
      <c r="S13" s="52"/>
      <c r="T13" s="52"/>
    </row>
    <row r="14" spans="1:24" x14ac:dyDescent="0.35">
      <c r="A14" s="84"/>
      <c r="B14" s="85"/>
      <c r="C14" s="85"/>
      <c r="D14" s="85"/>
      <c r="E14" s="85"/>
      <c r="F14" s="85"/>
      <c r="G14" s="85"/>
      <c r="H14" s="85"/>
      <c r="I14" t="s">
        <v>27</v>
      </c>
      <c r="J14" s="70">
        <f t="shared" si="0"/>
        <v>113700</v>
      </c>
      <c r="K14" s="72">
        <f>IF($P$5="Assistant1",L56,IF($P$5="Assistant2",L57,IF($P$5="Assistant3",L58,IF($P$5="Assistant4",L59,IF($P$5="Assistant5",L60,IF($P$5="Associate1",L62,IF($P$5="Associate2",L63,IF($P$5="Associate3",L64,IF($P$5="Associate4",L65,IF($P$5="Professor1",L67,IF($P$5="Professor2",L68,IF($P$5="Professor3",L69,IF($P$5="Professor4",L70,IF($P$5="Professor5",L71,IF($P$5="Professor6",L72,IF($P$5="Professor7",L73,IF($P$5="Professor8",L74,IF($P$5="Professor9",0))))))))))))))))))</f>
        <v>0</v>
      </c>
      <c r="L14" s="71" t="str">
        <f>IF($P$5="Assistant1",J56,IF($P$5="Assistant2",J57,IF($P$5="Assistant3",J58,IF($P$5="Assistant4",J59,IF($P$5="Assistant5",J60,IF($P$5="Associate1",J62,IF($P$5="Associate2",J63,IF($P$5="Associate3",J64,IF($P$5="Associate4",J65,IF($P$5="Professor1",J67,IF($P$5="Professor2",J68,IF($P$5="Professor3",J69,IF($P$5="Professor4",J70,IF($P$5="Professor5",J71,IF($P$5="Professor6",J72,IF($P$5="Professor7",J73,IF($P$5="Professor8",J74,IF($P$5="Professor9",0))))))))))))))))))</f>
        <v>Asst</v>
      </c>
      <c r="M14" s="63">
        <f>IF($P$5="Assistant1",K56,IF($P$5="Assistant2",K57,IF($P$5="Assistant3",K58,IF($P$5="Assistant4",K59,IF($P$5="Assistant5",K60,IF($P$5="Associate1",K62,IF($P$5="Associate2",K63,IF($P$5="Associate3",K64,IF($P$5="Associate4",K65,IF($P$5="Professor1",K67,IF($P$5="Professor2",K68,IF($P$5="Professor3",K69,IF($P$5="Professor4",K70,IF($P$5="Professor5",K71,IF($P$5="Professor6",K72,IF($P$5="Professor7",K73,IF($P$5="Professor8",K74,IF($P$5="Professor9",0))))))))))))))))))</f>
        <v>3</v>
      </c>
      <c r="N14" s="61">
        <f>IF($P$5="Assistant1",O22,IF($P$5="Assistant2",O23,IF($P$5="Assistant3",O24,IF($P$5="Assistant4",O25,IF($P$5="Assistant5",O26,IF($P$5="Associate1",O28,IF($P$5="Associate2",O29,IF($P$5="Associate3",O30,IF($P$5="Associate4",O31,IF($P$5="Professor1",O33,IF($P$5="Professor2",O34,IF($P$5="Professor3",O35,IF($P$5="Professor4",O36,IF($P$5="Professor5",O37,IF($P$5="Professor6",O38,IF($P$5="Professor7",O39,IF($P$5="Professor8",O40,IF($P$5="Professor9",0))))))))))))))))))</f>
        <v>113700</v>
      </c>
      <c r="O14" s="52"/>
      <c r="P14" s="52" t="str">
        <f t="shared" si="1"/>
        <v>Asst3</v>
      </c>
      <c r="Q14" s="52"/>
      <c r="R14" s="52"/>
      <c r="S14" s="52"/>
      <c r="T14" s="52"/>
    </row>
    <row r="15" spans="1:24" x14ac:dyDescent="0.35">
      <c r="A15" s="84"/>
      <c r="B15" s="85"/>
      <c r="C15" s="85"/>
      <c r="D15" s="85"/>
      <c r="E15" s="85"/>
      <c r="F15" s="85"/>
      <c r="G15" s="85"/>
      <c r="H15" s="85"/>
      <c r="I15" t="s">
        <v>28</v>
      </c>
      <c r="J15" s="70">
        <f t="shared" si="0"/>
        <v>113700</v>
      </c>
      <c r="K15" s="73">
        <f>IF($P$5="Assistant1",P56,IF($P$5="Assistant2",P57,IF($P$5="Assistant3",P58,IF($P$5="Assistant4",P59,IF($P$5="Assistant5",P60,IF($P$5="Associate1",P62,IF($P$5="Associate2",P63,IF($P$5="Associate3",P64,IF($P$5="Associate4",P65,IF($P$5="Professor1",P67,IF($P$5="Professor2",P68,IF($P$5="Professor3",P69,IF($P$5="Professor4",P70,IF($P$5="Professor5",P71,IF($P$5="Professor6",P72,IF($P$5="Professor7",P73,IF($P$5="Professor8",P74,IF($P$5="Professor9",0))))))))))))))))))</f>
        <v>1900</v>
      </c>
      <c r="L15" s="74" t="str">
        <f>IF($P$5="Assistant1",N56,IF($P$5="Assistant2",N57,IF($P$5="Assistant3",N58,IF($P$5="Assistant4",N59,IF($P$5="Assistant5",N60,IF($P$5="Associate1",N62,IF($P$5="Associate2",N63,IF($P$5="Associate3",N64,IF($P$5="Associate4",N65,IF($P$5="Professor1",N67,IF($P$5="Professor2",N68,IF($P$5="Professor3",N69,IF($P$5="Professor4",N70,IF($P$5="Professor5",N71,IF($P$5="Professor6",N72,IF($P$5="Professor7",N73,IF($P$5="Professor8",N74,IF($P$5="Professor9",0))))))))))))))))))</f>
        <v>Asst</v>
      </c>
      <c r="M15" s="75">
        <f>IF($P$5="Assistant1",O56,IF($P$5="Assistant2",O57,IF($P$5="Assistant3",O58,IF($P$5="Assistant4",O59,IF($P$5="Assistant5",O60,IF($P$5="Associate1",O62,IF($P$5="Associate2",O63,IF($P$5="Associate3",O64,IF($P$5="Associate4",O65,IF($P$5="Professor1",O67,IF($P$5="Professor2",O68,IF($P$5="Professor3",O69,IF($P$5="Professor4",O70,IF($P$5="Professor5",O71,IF($P$5="Professor6",O72,IF($P$5="Professor7",O73,IF($P$5="Professor8",O74,IF($P$5="Professor9",0))))))))))))))))))</f>
        <v>3</v>
      </c>
      <c r="N15" s="76">
        <f>IF($P$5="Assistant1",P22,IF($P$5="Assistant2",P23,IF($P$5="Assistant3",P24,IF($P$5="Assistant4",P25,IF($P$5="Assistant5",P26,IF($P$5="Associate1",P28,IF($P$5="Associate2",P29,IF($P$5="Associate3",P30,IF($P$5="Associate4",P31,IF($P$5="Professor1",P33,IF($P$5="Professor2",P34,IF($P$5="Professor3",P35,IF($P$5="Professor4",P36,IF($P$5="Professor5",P37,IF($P$5="Professor6",P38,IF($P$5="Professor7",P39,IF($P$5="Professor8",P40,IF($P$5="Professor9",0))))))))))))))))))</f>
        <v>115600</v>
      </c>
      <c r="O15" s="52"/>
      <c r="P15" s="52" t="str">
        <f t="shared" si="1"/>
        <v>Asst3</v>
      </c>
      <c r="Q15" s="52"/>
      <c r="R15" s="52"/>
      <c r="S15" s="52"/>
      <c r="T15" s="52"/>
    </row>
    <row r="16" spans="1:24" x14ac:dyDescent="0.35">
      <c r="A16" s="84"/>
      <c r="B16" s="85"/>
      <c r="C16" s="85"/>
      <c r="D16" s="85"/>
      <c r="E16" s="85"/>
      <c r="F16" s="85"/>
      <c r="G16" s="85"/>
      <c r="H16" s="85"/>
      <c r="I16" t="s">
        <v>51</v>
      </c>
      <c r="J16" s="70">
        <f t="shared" si="0"/>
        <v>0</v>
      </c>
      <c r="K16" s="72">
        <f>IF($P$5="Assistant1",T56,IF($P$5="Assistant2",T57,IF($P$5="Assistant3",T58,IF($P$5="Assistant4",T59,IF($P$5="Assistant5",T60,IF($P$5="Associate1",T62,IF($P$5="Associate2",T63,IF($P$5="Associate3",T64,IF($P$5="Associate4",T65,IF($P$5="Professor1",T67,IF($P$5="Professor2",T68,IF($P$5="Professor3",T69,IF($P$5="Professor4",T70,IF($P$5="Professor5",T71,IF($P$5="Professor6",T72,IF($P$5="Professor7",T73,IF($P$5="Professor8",T74,IF($P$5="Professor9",0))))))))))))))))))</f>
        <v>0</v>
      </c>
      <c r="L16" s="71">
        <f>IF($P$5="Assistant1",R56,IF($P$5="Assistant2",R57,IF($P$5="Assistant3",R58,IF($P$5="Assistant4",R59,IF($P$5="Assistant5",R60,IF($P$5="Associate1",R62,IF($P$5="Associate2",R63,IF($P$5="Associate3",R64,IF($P$5="Associate4",R65,IF($P$5="Professor1",R67,IF($P$5="Professor2",R68,IF($P$5="Professor3",R69,IF($P$5="Professor4",R70,IF($P$5="Professor5",R71,IF($P$5="Professor6",R72,IF($P$5="Professor7",R73,IF($P$5="Professor8",R74,IF($P$5="Professor9",0))))))))))))))))))</f>
        <v>0</v>
      </c>
      <c r="M16" s="63">
        <f>IF($P$5="Assistant1",S56,IF($P$5="Assistant2",S57,IF($P$5="Assistant3",S58,IF($P$5="Assistant4",S59,IF($P$5="Assistant5",S60,IF($P$5="Associate1",S62,IF($P$5="Associate2",S63,IF($P$5="Associate3",S64,IF($P$5="Associate4",S65,IF($P$5="Professor1",S67,IF($P$5="Professor2",S68,IF($P$5="Professor3",S69,IF($P$5="Professor4",S70,IF($P$5="Professor5",S71,IF($P$5="Professor6",S72,IF($P$5="Professor7",S73,IF($P$5="Professor8",S74,IF($P$5="Professor9",0))))))))))))))))))</f>
        <v>0</v>
      </c>
      <c r="N16" s="61">
        <f>IF($P$5="Assistant1",Q22,IF($P$5="Assistant2",Q23,IF($P$5="Assistant3",Q24,IF($P$5="Assistant4",Q25,IF($P$5="Assistant5",Q26,IF($P$5="Associate1",Q28,IF($P$5="Associate2",Q29,IF($P$5="Associate3",Q30,IF($P$5="Associate4",Q31,IF($P$5="Professor1",Q33,IF($P$5="Professor2",Q34,IF($P$5="Professor3",Q35,IF($P$5="Professor4",Q36,IF($P$5="Professor5",Q37,IF($P$5="Professor6",Q38,IF($P$5="Professor7",Q39,IF($P$5="Professor8",Q40,IF($P$5="Professor9",0))))))))))))))))))</f>
        <v>0</v>
      </c>
      <c r="O16" s="52"/>
      <c r="P16" s="52" t="str">
        <f t="shared" si="1"/>
        <v>00</v>
      </c>
      <c r="Q16" s="52"/>
      <c r="R16" s="52"/>
      <c r="S16" s="52"/>
      <c r="T16" s="52"/>
    </row>
    <row r="17" spans="1:21" x14ac:dyDescent="0.35">
      <c r="A17" s="84"/>
      <c r="B17" s="85"/>
      <c r="C17" s="85"/>
      <c r="D17" s="85"/>
      <c r="E17" s="85"/>
      <c r="F17" s="85"/>
      <c r="G17" s="85"/>
      <c r="H17" s="85"/>
      <c r="I17" t="s">
        <v>52</v>
      </c>
      <c r="J17" s="70">
        <f t="shared" si="0"/>
        <v>0</v>
      </c>
      <c r="K17" s="73">
        <f>IF($P$5="Assistant1",X56,IF($P$5="Assistant2",X57,IF($P$5="Assistant3",X58,IF($P$5="Assistant4",X59,IF($P$5="Assistant5",X60,IF($P$5="Associate1",X62,IF($P$5="Associate2",X63,IF($P$5="Associate3",X64,IF($P$5="Associate4",X65,IF($P$5="Professor1",X66,IF($P$5="Professor2",X67,IF($P$5="Professor3",X68,IF($P$5="Professor4",X69,IF($P$5="Professor5",X70,IF($P$5="Professor6",X71,IF($P$5="Professor7",X72,IF($P$5="Professor8",X73,IF($P$5="Professor9",0))))))))))))))))))</f>
        <v>0</v>
      </c>
      <c r="L17" s="74">
        <f>IF($P$5="Assistant1",V56,IF($P$5="Assistant2",V57,IF($P$5="Assistant3",V58,IF($P$5="Assistant4",V59,IF($P$5="Assistant5",V60,IF($P$5="Associate1",V62,IF($P$5="Associate2",V63,IF($P$5="Associate3",V64,IF($P$5="Associate4",V65,IF($P$5="Professor1",V66,IF($P$5="Professor2",V67,IF($P$5="Professor3",V68,IF($P$5="Professor4",V69,IF($P$5="Professor5",V70,IF($P$5="Professor6",V71,IF($P$5="Professor7",V72,IF($P$5="Professor8",V73,IF($P$5="Professor9",0))))))))))))))))))</f>
        <v>0</v>
      </c>
      <c r="M17" s="75">
        <f>IF($P$5="Assistant1",W56,IF($P$5="Assistant2",W57,IF($P$5="Assistant3",W58,IF($P$5="Assistant4",W59,IF($P$5="Assistant5",W60,IF($P$5="Associate1",W62,IF($P$5="Associate2",W63,IF($P$5="Associate3",W64,IF($P$5="Associate4",W65,IF($P$5="Professor1",W66,IF($P$5="Professor2",W67,IF($P$5="Professor3",W68,IF($P$5="Professor4",W69,IF($P$5="Professor5",W70,IF($P$5="Professor6",W71,IF($P$5="Professor7",W72,IF($P$5="Professor8",W73,IF($P$5="Professor9",0))))))))))))))))))</f>
        <v>0</v>
      </c>
      <c r="N17" s="76">
        <f>IF($P$5="Assistant1",R22,IF($P$5="Assistant2",R23,IF($P$5="Assistant3",R24,IF($P$5="Assistant4",R25,IF($P$5="Assistant5",R26,IF($P$5="Associate1",R28,IF($P$5="Associate2",R29,IF($P$5="Associate3",R30,IF($P$5="Associate4",R31,IF($P$5="Professor1",R33,IF($P$5="Professor2",R34,IF($P$5="Professor3",R35,IF($P$5="Professor4",R36,IF($P$5="Professor5",R37,IF($P$5="Professor6",R38,IF($P$5="Professor7",R39,IF($P$5="Professor8",R40,IF($P$5="Professor9",0))))))))))))))))))</f>
        <v>0</v>
      </c>
      <c r="O17" s="52"/>
      <c r="P17" s="52" t="str">
        <f t="shared" si="1"/>
        <v>00</v>
      </c>
      <c r="Q17" s="52"/>
      <c r="R17" s="52"/>
      <c r="S17" s="52"/>
      <c r="T17" s="52"/>
    </row>
    <row r="18" spans="1:21" x14ac:dyDescent="0.35">
      <c r="A18" s="1"/>
      <c r="B18" s="84"/>
      <c r="C18" s="84"/>
      <c r="D18" s="84"/>
      <c r="E18" s="3"/>
      <c r="F18" s="3"/>
      <c r="G18" s="4"/>
      <c r="H18" s="4"/>
      <c r="I18" s="4"/>
      <c r="N18" s="31"/>
    </row>
    <row r="19" spans="1:21" hidden="1" x14ac:dyDescent="0.35">
      <c r="A19" s="8"/>
      <c r="B19" s="9"/>
      <c r="C19" s="84" t="s">
        <v>0</v>
      </c>
      <c r="D19" s="10"/>
      <c r="E19" s="24"/>
      <c r="F19" s="24"/>
      <c r="G19" s="4"/>
      <c r="H19" s="11"/>
      <c r="I19" s="4"/>
      <c r="K19" s="96" t="s">
        <v>88</v>
      </c>
      <c r="L19" s="96"/>
      <c r="M19" s="96" t="s">
        <v>87</v>
      </c>
      <c r="N19" s="96"/>
      <c r="O19" s="96" t="s">
        <v>18</v>
      </c>
      <c r="P19" s="96"/>
      <c r="Q19" s="96" t="s">
        <v>19</v>
      </c>
      <c r="R19" s="96"/>
      <c r="T19" s="96" t="s">
        <v>89</v>
      </c>
      <c r="U19" s="96"/>
    </row>
    <row r="20" spans="1:21" hidden="1" x14ac:dyDescent="0.35">
      <c r="A20" s="12" t="s">
        <v>1</v>
      </c>
      <c r="B20" s="13" t="s">
        <v>2</v>
      </c>
      <c r="C20" s="13" t="s">
        <v>2</v>
      </c>
      <c r="D20" s="14"/>
      <c r="E20" s="14" t="s">
        <v>3</v>
      </c>
      <c r="F20" s="14"/>
      <c r="G20" s="4"/>
      <c r="H20" s="15"/>
      <c r="I20" s="4"/>
      <c r="K20" s="86" t="s">
        <v>12</v>
      </c>
      <c r="L20" s="86" t="s">
        <v>13</v>
      </c>
      <c r="M20" s="86" t="s">
        <v>12</v>
      </c>
      <c r="N20" s="86" t="s">
        <v>13</v>
      </c>
      <c r="O20" s="86" t="s">
        <v>21</v>
      </c>
      <c r="P20" s="86" t="s">
        <v>22</v>
      </c>
      <c r="Q20" s="28" t="s">
        <v>21</v>
      </c>
      <c r="R20" s="28" t="s">
        <v>20</v>
      </c>
      <c r="T20" s="88" t="s">
        <v>88</v>
      </c>
      <c r="U20" s="89" t="s">
        <v>87</v>
      </c>
    </row>
    <row r="21" spans="1:21" hidden="1" x14ac:dyDescent="0.35">
      <c r="A21" s="5"/>
      <c r="B21" s="6"/>
      <c r="C21" s="7"/>
      <c r="D21" s="16"/>
      <c r="E21" s="16"/>
      <c r="F21" s="16"/>
      <c r="G21" s="4"/>
      <c r="H21" s="4"/>
      <c r="I21" s="4"/>
      <c r="T21" s="44"/>
      <c r="U21" s="40"/>
    </row>
    <row r="22" spans="1:21" hidden="1" x14ac:dyDescent="0.35">
      <c r="A22" s="8" t="s">
        <v>4</v>
      </c>
      <c r="B22" s="7">
        <v>1</v>
      </c>
      <c r="C22" s="17">
        <v>2</v>
      </c>
      <c r="D22" s="4"/>
      <c r="E22" s="44">
        <v>103700</v>
      </c>
      <c r="F22" s="40"/>
      <c r="G22" s="19"/>
      <c r="I22" s="4"/>
      <c r="K22" s="25">
        <f>MROUND(E23+(E24-E23)/3,100)+$J$5</f>
        <v>110200</v>
      </c>
      <c r="L22" s="25">
        <f>MROUND(E23+(2*(E24-E23))/3,100)+$J$5</f>
        <v>112000</v>
      </c>
      <c r="M22" s="25"/>
      <c r="N22" s="25"/>
      <c r="O22" s="25">
        <f>MROUND(E24+$J$5,100)</f>
        <v>113700</v>
      </c>
      <c r="P22" s="25">
        <f>MROUND(E24+(E25-E24)/3,100)+$J$5</f>
        <v>115600</v>
      </c>
      <c r="T22" s="39">
        <f>E23+$J$5</f>
        <v>108500</v>
      </c>
      <c r="U22" s="40"/>
    </row>
    <row r="23" spans="1:21" hidden="1" x14ac:dyDescent="0.35">
      <c r="A23" s="8" t="s">
        <v>5</v>
      </c>
      <c r="B23" s="7">
        <v>2</v>
      </c>
      <c r="C23" s="17">
        <v>2</v>
      </c>
      <c r="D23" s="4"/>
      <c r="E23" s="44">
        <v>108500</v>
      </c>
      <c r="F23" s="40"/>
      <c r="G23" s="19"/>
      <c r="I23" s="4"/>
      <c r="K23" s="25">
        <f>MROUND(E24+(E25-E24)/3,100)+$J$5</f>
        <v>115600</v>
      </c>
      <c r="L23" s="25">
        <f>MROUND(E24+(2*(E25-E24))/3,100)+$J$5</f>
        <v>117600</v>
      </c>
      <c r="M23" s="25"/>
      <c r="N23" s="25"/>
      <c r="O23" s="25">
        <f>MROUND(E25+$J$5,100)</f>
        <v>119500</v>
      </c>
      <c r="P23" s="25">
        <f>MROUND(E25+(E26-E25)/3,100)+$J$5</f>
        <v>121200</v>
      </c>
      <c r="T23" s="39">
        <f>E24+$J$5</f>
        <v>113700</v>
      </c>
      <c r="U23" s="40"/>
    </row>
    <row r="24" spans="1:21" hidden="1" x14ac:dyDescent="0.35">
      <c r="A24" s="20" t="str">
        <f>"(1300)"</f>
        <v>(1300)</v>
      </c>
      <c r="B24" s="7">
        <v>3</v>
      </c>
      <c r="C24" s="17">
        <v>2</v>
      </c>
      <c r="D24" s="4"/>
      <c r="E24" s="44">
        <v>113700</v>
      </c>
      <c r="F24" s="40"/>
      <c r="G24" s="19"/>
      <c r="I24" s="4"/>
      <c r="K24" s="25">
        <f>MROUND(E25+(E26-E25)/3,100)+$J$5</f>
        <v>121200</v>
      </c>
      <c r="L24" s="25">
        <f>MROUND(E25+(2*(E26-E25))/3,100)+$J$5</f>
        <v>123000</v>
      </c>
      <c r="M24" s="25"/>
      <c r="N24" s="25"/>
      <c r="O24" s="25">
        <f>MROUND(E26+$J$5,100)</f>
        <v>124700</v>
      </c>
      <c r="P24" s="30">
        <f>MROUND(E26+(E29-E26)/3,100)+$J$5</f>
        <v>126400</v>
      </c>
      <c r="T24" s="39">
        <f>E25+$J$5</f>
        <v>119500</v>
      </c>
      <c r="U24" s="40"/>
    </row>
    <row r="25" spans="1:21" hidden="1" x14ac:dyDescent="0.35">
      <c r="A25" s="8"/>
      <c r="B25" s="7">
        <v>4</v>
      </c>
      <c r="C25" s="17">
        <v>2</v>
      </c>
      <c r="D25" s="4"/>
      <c r="E25" s="44">
        <v>119500</v>
      </c>
      <c r="F25" s="40"/>
      <c r="G25" s="19"/>
      <c r="I25" s="4"/>
      <c r="K25" s="30">
        <f>MROUND(E26+(E29-E26)/3,100)+$J$5</f>
        <v>126400</v>
      </c>
      <c r="L25" s="30">
        <f>MROUND(E26+(2*(E29-E26))/3,100)+$J$5</f>
        <v>128000</v>
      </c>
      <c r="M25" s="30">
        <f>MROUND(E28+(E29-E28)/3,100)+$J$5</f>
        <v>126400</v>
      </c>
      <c r="N25" s="30">
        <f>MROUND(E28+(2*(E29-E28))/3,100)+$J$5</f>
        <v>128100</v>
      </c>
      <c r="O25" s="25"/>
      <c r="Q25" s="25">
        <f>MROUND(E29+$J$5,100)</f>
        <v>129700</v>
      </c>
      <c r="R25" s="25">
        <f>MROUND(E29+(E30-E29)/3,100)+$J$5</f>
        <v>131400</v>
      </c>
      <c r="T25" s="39">
        <f>E26+$J$5</f>
        <v>124700</v>
      </c>
      <c r="U25" s="40">
        <f>E28+$J$5</f>
        <v>124800</v>
      </c>
    </row>
    <row r="26" spans="1:21" hidden="1" x14ac:dyDescent="0.35">
      <c r="A26" s="8"/>
      <c r="B26" s="7">
        <v>5</v>
      </c>
      <c r="C26" s="17">
        <v>2</v>
      </c>
      <c r="D26" s="4"/>
      <c r="E26" s="44">
        <v>124700</v>
      </c>
      <c r="F26" s="40"/>
      <c r="G26" s="19"/>
      <c r="H26" s="39"/>
      <c r="I26" s="4"/>
      <c r="K26" s="78"/>
      <c r="L26" s="78"/>
      <c r="M26" s="30">
        <f>MROUND(E29+(E30-E29)/3,100)+$J$5</f>
        <v>131400</v>
      </c>
      <c r="N26" s="30">
        <f>MROUND(E29+(2*(E30-E29))/3,100)+$J$5</f>
        <v>133000</v>
      </c>
      <c r="O26" s="25"/>
      <c r="Q26" s="25">
        <f>MROUND(E30+$J$5,100)</f>
        <v>134700</v>
      </c>
      <c r="R26" s="25">
        <f>MROUND(E30+(E31-E30)/3,100)+$J$5</f>
        <v>136400</v>
      </c>
      <c r="T26" s="39"/>
      <c r="U26" s="40">
        <f>E29+$J$5</f>
        <v>129700</v>
      </c>
    </row>
    <row r="27" spans="1:21" hidden="1" x14ac:dyDescent="0.35">
      <c r="A27" s="8"/>
      <c r="B27" s="7" t="s">
        <v>6</v>
      </c>
      <c r="C27" s="17"/>
      <c r="D27" s="4"/>
      <c r="E27" s="44"/>
      <c r="F27" s="4"/>
      <c r="G27" s="19"/>
      <c r="H27" s="39"/>
      <c r="I27" s="4"/>
      <c r="T27" s="44"/>
      <c r="U27" s="40"/>
    </row>
    <row r="28" spans="1:21" hidden="1" x14ac:dyDescent="0.35">
      <c r="A28" s="8" t="s">
        <v>7</v>
      </c>
      <c r="B28" s="7">
        <v>1</v>
      </c>
      <c r="C28" s="17">
        <v>2</v>
      </c>
      <c r="D28" s="4"/>
      <c r="E28" s="44">
        <v>124800</v>
      </c>
      <c r="F28" s="40"/>
      <c r="G28" s="19"/>
      <c r="H28" s="39"/>
      <c r="I28" s="4"/>
      <c r="K28" s="25">
        <f>MROUND(E29+(E30-E29)/3,100)+$J$5</f>
        <v>131400</v>
      </c>
      <c r="L28" s="25">
        <f>MROUND(E29+(2*(E30-E29))/3,100)+$J$5</f>
        <v>133000</v>
      </c>
      <c r="M28" s="25"/>
      <c r="N28" s="25"/>
      <c r="O28" s="25">
        <f>MROUND(E30+$J$5,100)</f>
        <v>134700</v>
      </c>
      <c r="P28" s="25">
        <f>MROUND(E30+(E31-E30)/3,100)+$J$5</f>
        <v>136400</v>
      </c>
      <c r="T28" s="44">
        <f>E29+$J$5</f>
        <v>129700</v>
      </c>
      <c r="U28" s="40"/>
    </row>
    <row r="29" spans="1:21" hidden="1" x14ac:dyDescent="0.35">
      <c r="A29" s="8" t="s">
        <v>5</v>
      </c>
      <c r="B29" s="7">
        <v>2</v>
      </c>
      <c r="C29" s="17">
        <v>2</v>
      </c>
      <c r="D29" s="4"/>
      <c r="E29" s="44">
        <v>129700</v>
      </c>
      <c r="F29" s="40"/>
      <c r="G29" s="19"/>
      <c r="H29" s="39"/>
      <c r="I29" s="4"/>
      <c r="K29" s="25">
        <f>MROUND(E30+(E31-E30)/3,100)+$J$5</f>
        <v>136400</v>
      </c>
      <c r="L29" s="25">
        <f>MROUND(E30+(2*(E31-E30))/3,100)+$J$5</f>
        <v>138000</v>
      </c>
      <c r="M29" s="25"/>
      <c r="N29" s="25"/>
      <c r="O29" s="25">
        <f>MROUND(E31+$J$5,100)</f>
        <v>139700</v>
      </c>
      <c r="P29" s="30">
        <f>MROUND(E31+(E34-E31)/3,100)+$J$5</f>
        <v>141800</v>
      </c>
      <c r="T29" s="44">
        <f>E30+$J$5</f>
        <v>134700</v>
      </c>
      <c r="U29" s="40"/>
    </row>
    <row r="30" spans="1:21" hidden="1" x14ac:dyDescent="0.35">
      <c r="A30" s="20" t="s">
        <v>8</v>
      </c>
      <c r="B30" s="7">
        <v>3</v>
      </c>
      <c r="C30" s="17">
        <v>2</v>
      </c>
      <c r="D30" s="4"/>
      <c r="E30" s="44">
        <v>134700</v>
      </c>
      <c r="F30" s="40"/>
      <c r="G30" s="3"/>
      <c r="H30" s="39"/>
      <c r="I30" s="4"/>
      <c r="K30" s="30">
        <f>MROUND(E31+(E34-E31)/3,100)+$J$5</f>
        <v>141800</v>
      </c>
      <c r="L30" s="30">
        <f>MROUND(E31+(2*(E34-E31))/3,100)+$J$5</f>
        <v>144000</v>
      </c>
      <c r="M30" s="30">
        <f>MROUND(E33+(E34-E33)/3,100)+$J$5</f>
        <v>141900</v>
      </c>
      <c r="N30" s="30">
        <f>MROUND(E33+(2*(E34-E33))/3,100)+$J$5</f>
        <v>144000</v>
      </c>
      <c r="O30" s="30"/>
      <c r="Q30" s="30">
        <f>MROUND(E34+$J$5,100)</f>
        <v>146100</v>
      </c>
      <c r="R30" s="30">
        <f>MROUND(E34+(E35-E34)/3,100)+$J$5</f>
        <v>148400</v>
      </c>
      <c r="T30" s="44">
        <f>E31+$J$5</f>
        <v>139700</v>
      </c>
      <c r="U30" s="40">
        <f>E33+$J$5</f>
        <v>139800</v>
      </c>
    </row>
    <row r="31" spans="1:21" hidden="1" x14ac:dyDescent="0.35">
      <c r="A31" s="8"/>
      <c r="B31" s="7">
        <v>4</v>
      </c>
      <c r="C31" s="17">
        <v>3</v>
      </c>
      <c r="D31" s="4"/>
      <c r="E31" s="44">
        <v>139700</v>
      </c>
      <c r="F31" s="40"/>
      <c r="G31" s="19"/>
      <c r="H31" s="39"/>
      <c r="I31" s="4"/>
      <c r="K31" s="30"/>
      <c r="L31" s="30"/>
      <c r="M31" s="30">
        <f>MROUND(E34+(E35-E34)/3,100)+$J$5</f>
        <v>148400</v>
      </c>
      <c r="N31" s="30">
        <f>MROUND(E34+(2*(E35-E34))/3,100)+$J$5</f>
        <v>150600</v>
      </c>
      <c r="O31" s="31"/>
      <c r="P31" s="31"/>
      <c r="Q31" s="30">
        <f>MROUND(E35+$J$5,100)</f>
        <v>152900</v>
      </c>
      <c r="R31" s="30">
        <f>MROUND(E35+(E36-E35)/3,100)+$J$5</f>
        <v>155400</v>
      </c>
      <c r="T31" s="44"/>
      <c r="U31" s="40">
        <f>E34+$J$5</f>
        <v>146100</v>
      </c>
    </row>
    <row r="32" spans="1:21" hidden="1" x14ac:dyDescent="0.35">
      <c r="A32" s="8"/>
      <c r="B32" s="7"/>
      <c r="C32" s="17"/>
      <c r="D32" s="4"/>
      <c r="E32" s="44"/>
      <c r="F32" s="40"/>
      <c r="G32" s="19"/>
      <c r="H32" s="4"/>
      <c r="I32" s="4"/>
      <c r="T32" s="44"/>
      <c r="U32" s="40"/>
    </row>
    <row r="33" spans="1:21" hidden="1" x14ac:dyDescent="0.35">
      <c r="A33" s="8" t="s">
        <v>5</v>
      </c>
      <c r="B33" s="7">
        <v>1</v>
      </c>
      <c r="C33" s="17">
        <v>3</v>
      </c>
      <c r="D33" s="4"/>
      <c r="E33" s="44">
        <v>139800</v>
      </c>
      <c r="F33" s="40"/>
      <c r="G33" s="19"/>
      <c r="H33" s="39"/>
      <c r="I33" s="4"/>
      <c r="K33" s="30">
        <f t="shared" ref="K33:K39" si="2">MROUND(E34+(E35-E34)/3,100)+$J$5</f>
        <v>148400</v>
      </c>
      <c r="L33" s="30">
        <f t="shared" ref="L33:L39" si="3">MROUND(E34+(2*(E35-E34))/3,100)+$J$5</f>
        <v>150600</v>
      </c>
      <c r="M33" s="30"/>
      <c r="N33" s="30"/>
      <c r="O33" s="30">
        <f t="shared" ref="O33:O39" si="4">MROUND(E35+$J$5,100)</f>
        <v>152900</v>
      </c>
      <c r="P33" s="30">
        <f t="shared" ref="P33:P38" si="5">MROUND(E35+(E36-E35)/3,100)+$J$5</f>
        <v>155400</v>
      </c>
      <c r="T33" s="44">
        <f t="shared" ref="T33:T40" si="6">E34+$J$5</f>
        <v>146100</v>
      </c>
      <c r="U33" s="40"/>
    </row>
    <row r="34" spans="1:21" hidden="1" x14ac:dyDescent="0.35">
      <c r="A34" s="20" t="s">
        <v>9</v>
      </c>
      <c r="B34" s="7">
        <v>2</v>
      </c>
      <c r="C34" s="17">
        <v>3</v>
      </c>
      <c r="D34" s="4"/>
      <c r="E34" s="44">
        <v>146100</v>
      </c>
      <c r="F34" s="40"/>
      <c r="G34" s="19"/>
      <c r="H34" s="39"/>
      <c r="I34" s="4"/>
      <c r="K34" s="30">
        <f t="shared" si="2"/>
        <v>155400</v>
      </c>
      <c r="L34" s="30">
        <f t="shared" si="3"/>
        <v>158000</v>
      </c>
      <c r="M34" s="30"/>
      <c r="N34" s="30"/>
      <c r="O34" s="30">
        <f t="shared" si="4"/>
        <v>160500</v>
      </c>
      <c r="P34" s="30">
        <f t="shared" si="5"/>
        <v>163500</v>
      </c>
      <c r="T34" s="44">
        <f t="shared" si="6"/>
        <v>152900</v>
      </c>
      <c r="U34" s="40"/>
    </row>
    <row r="35" spans="1:21" hidden="1" x14ac:dyDescent="0.35">
      <c r="A35" s="5"/>
      <c r="B35" s="7">
        <v>3</v>
      </c>
      <c r="C35" s="17">
        <v>3</v>
      </c>
      <c r="D35" s="4"/>
      <c r="E35" s="44">
        <v>152900</v>
      </c>
      <c r="F35" s="40"/>
      <c r="G35" s="3"/>
      <c r="H35" s="39"/>
      <c r="I35" s="4"/>
      <c r="K35" s="30">
        <f t="shared" si="2"/>
        <v>163500</v>
      </c>
      <c r="L35" s="30">
        <f t="shared" si="3"/>
        <v>166600</v>
      </c>
      <c r="M35" s="30"/>
      <c r="N35" s="30"/>
      <c r="O35" s="30">
        <f t="shared" si="4"/>
        <v>169600</v>
      </c>
      <c r="P35" s="30">
        <f t="shared" si="5"/>
        <v>173600</v>
      </c>
      <c r="T35" s="44">
        <f t="shared" si="6"/>
        <v>160500</v>
      </c>
      <c r="U35" s="40"/>
    </row>
    <row r="36" spans="1:21" hidden="1" x14ac:dyDescent="0.35">
      <c r="A36" s="5"/>
      <c r="B36" s="7">
        <v>4</v>
      </c>
      <c r="C36" s="17">
        <v>3</v>
      </c>
      <c r="D36" s="4"/>
      <c r="E36" s="44">
        <v>160500</v>
      </c>
      <c r="F36" s="40"/>
      <c r="G36" s="19"/>
      <c r="H36" s="39"/>
      <c r="I36" s="4"/>
      <c r="K36" s="30">
        <f t="shared" si="2"/>
        <v>173600</v>
      </c>
      <c r="L36" s="30">
        <f t="shared" si="3"/>
        <v>177700</v>
      </c>
      <c r="M36" s="30"/>
      <c r="N36" s="30"/>
      <c r="O36" s="30">
        <f t="shared" si="4"/>
        <v>181700</v>
      </c>
      <c r="P36" s="30">
        <f t="shared" si="5"/>
        <v>186000</v>
      </c>
      <c r="T36" s="44">
        <f t="shared" si="6"/>
        <v>169600</v>
      </c>
      <c r="U36" s="40"/>
    </row>
    <row r="37" spans="1:21" hidden="1" x14ac:dyDescent="0.35">
      <c r="A37" s="5"/>
      <c r="B37" s="7">
        <v>5</v>
      </c>
      <c r="C37" s="22" t="s">
        <v>10</v>
      </c>
      <c r="D37" s="4"/>
      <c r="E37" s="44">
        <v>169600</v>
      </c>
      <c r="F37" s="40"/>
      <c r="G37" s="19"/>
      <c r="H37" s="39"/>
      <c r="I37" s="4"/>
      <c r="K37" s="30">
        <f t="shared" si="2"/>
        <v>186000</v>
      </c>
      <c r="L37" s="30">
        <f t="shared" si="3"/>
        <v>190300</v>
      </c>
      <c r="M37" s="30"/>
      <c r="N37" s="30"/>
      <c r="O37" s="30">
        <f t="shared" si="4"/>
        <v>194600</v>
      </c>
      <c r="P37" s="30">
        <f t="shared" si="5"/>
        <v>199200</v>
      </c>
      <c r="T37" s="44">
        <f t="shared" si="6"/>
        <v>181700</v>
      </c>
      <c r="U37" s="40"/>
    </row>
    <row r="38" spans="1:21" hidden="1" x14ac:dyDescent="0.35">
      <c r="A38" s="5"/>
      <c r="B38" s="7">
        <v>6</v>
      </c>
      <c r="C38" s="22" t="s">
        <v>10</v>
      </c>
      <c r="D38" s="4"/>
      <c r="E38" s="44">
        <v>181700</v>
      </c>
      <c r="F38" s="40"/>
      <c r="G38" s="19"/>
      <c r="H38" s="39"/>
      <c r="I38" s="4"/>
      <c r="K38" s="30">
        <f t="shared" si="2"/>
        <v>199200</v>
      </c>
      <c r="L38" s="30">
        <f t="shared" si="3"/>
        <v>203700</v>
      </c>
      <c r="M38" s="30"/>
      <c r="N38" s="30"/>
      <c r="O38" s="30">
        <f t="shared" si="4"/>
        <v>208300</v>
      </c>
      <c r="P38" s="30">
        <f t="shared" si="5"/>
        <v>213800</v>
      </c>
      <c r="T38" s="44">
        <f t="shared" si="6"/>
        <v>194600</v>
      </c>
      <c r="U38" s="40"/>
    </row>
    <row r="39" spans="1:21" hidden="1" x14ac:dyDescent="0.35">
      <c r="A39" s="5"/>
      <c r="B39" s="7">
        <v>7</v>
      </c>
      <c r="C39" s="22" t="s">
        <v>10</v>
      </c>
      <c r="D39" s="4"/>
      <c r="E39" s="44">
        <v>194600</v>
      </c>
      <c r="F39" s="40"/>
      <c r="G39" s="19"/>
      <c r="H39" s="39"/>
      <c r="I39" s="4"/>
      <c r="K39" s="30">
        <f t="shared" si="2"/>
        <v>213800</v>
      </c>
      <c r="L39" s="30">
        <f t="shared" si="3"/>
        <v>219400</v>
      </c>
      <c r="M39" s="30"/>
      <c r="N39" s="30"/>
      <c r="O39" s="30">
        <f t="shared" si="4"/>
        <v>224900</v>
      </c>
      <c r="P39" s="30">
        <f>MROUND(E41+((E41*1.11)-E41)/3,100)+$J$5</f>
        <v>233100</v>
      </c>
      <c r="T39" s="44">
        <f t="shared" si="6"/>
        <v>208300</v>
      </c>
      <c r="U39" s="40"/>
    </row>
    <row r="40" spans="1:21" hidden="1" x14ac:dyDescent="0.35">
      <c r="A40" s="5"/>
      <c r="B40" s="7">
        <v>8</v>
      </c>
      <c r="C40" s="22" t="s">
        <v>10</v>
      </c>
      <c r="D40" s="4"/>
      <c r="E40" s="44">
        <v>208300</v>
      </c>
      <c r="F40" s="40"/>
      <c r="G40" s="19"/>
      <c r="H40" s="39"/>
      <c r="I40" s="4"/>
      <c r="K40" s="30">
        <f>MROUND(E41+((E41*1.11)-E41)/3,100)+$J$5</f>
        <v>233100</v>
      </c>
      <c r="L40" s="30">
        <f>MROUND(E41+(2*((E41*1.11)-E41))/3,100)+$J$5</f>
        <v>241400</v>
      </c>
      <c r="M40" s="30"/>
      <c r="N40" s="30"/>
      <c r="O40" s="30">
        <f>MROUND((E41*1.11)+$J$5,100)</f>
        <v>249600</v>
      </c>
      <c r="P40" s="31"/>
      <c r="T40" s="44">
        <f t="shared" si="6"/>
        <v>224900</v>
      </c>
    </row>
    <row r="41" spans="1:21" hidden="1" x14ac:dyDescent="0.35">
      <c r="A41" s="5"/>
      <c r="B41" s="7">
        <v>9</v>
      </c>
      <c r="C41" s="22" t="s">
        <v>10</v>
      </c>
      <c r="D41" s="4"/>
      <c r="E41" s="44">
        <v>224900</v>
      </c>
      <c r="F41" s="40"/>
      <c r="G41" s="19"/>
      <c r="H41" s="39"/>
      <c r="I41" s="4"/>
      <c r="K41" s="31"/>
      <c r="L41" s="31"/>
      <c r="M41" s="31"/>
      <c r="N41" s="31"/>
      <c r="T41" s="87"/>
    </row>
    <row r="42" spans="1:21" hidden="1" x14ac:dyDescent="0.35">
      <c r="G42" s="19"/>
      <c r="H42" s="18"/>
      <c r="I42" s="4"/>
    </row>
    <row r="43" spans="1:21" hidden="1" x14ac:dyDescent="0.35">
      <c r="A43" s="45"/>
      <c r="E43" s="21"/>
      <c r="F43" s="19"/>
      <c r="G43" s="19"/>
      <c r="H43" s="18"/>
      <c r="I43" s="4"/>
      <c r="L43" s="46">
        <f>ROUND((E41*1.11),-2)</f>
        <v>249600</v>
      </c>
    </row>
    <row r="44" spans="1:21" hidden="1" x14ac:dyDescent="0.35">
      <c r="A44" t="s">
        <v>25</v>
      </c>
      <c r="C44" s="29" t="s">
        <v>26</v>
      </c>
      <c r="E44" s="18"/>
      <c r="F44" s="19"/>
      <c r="G44" s="19"/>
      <c r="H44" s="18"/>
      <c r="I44" s="4"/>
    </row>
    <row r="45" spans="1:21" hidden="1" x14ac:dyDescent="0.35">
      <c r="A45" t="s">
        <v>4</v>
      </c>
      <c r="C45">
        <v>1</v>
      </c>
      <c r="I45" s="23"/>
    </row>
    <row r="46" spans="1:21" hidden="1" x14ac:dyDescent="0.35">
      <c r="A46" t="s">
        <v>7</v>
      </c>
      <c r="C46">
        <v>2</v>
      </c>
    </row>
    <row r="47" spans="1:21" hidden="1" x14ac:dyDescent="0.35">
      <c r="A47" t="s">
        <v>5</v>
      </c>
      <c r="C47">
        <v>3</v>
      </c>
    </row>
    <row r="48" spans="1:21" hidden="1" x14ac:dyDescent="0.35">
      <c r="C48">
        <v>4</v>
      </c>
    </row>
    <row r="49" spans="1:40" hidden="1" x14ac:dyDescent="0.35">
      <c r="C49">
        <v>5</v>
      </c>
    </row>
    <row r="50" spans="1:40" hidden="1" x14ac:dyDescent="0.35">
      <c r="C50">
        <v>6</v>
      </c>
    </row>
    <row r="51" spans="1:40" hidden="1" x14ac:dyDescent="0.35">
      <c r="C51">
        <v>7</v>
      </c>
    </row>
    <row r="52" spans="1:40" hidden="1" x14ac:dyDescent="0.35">
      <c r="C52">
        <v>8</v>
      </c>
    </row>
    <row r="53" spans="1:40" hidden="1" x14ac:dyDescent="0.35">
      <c r="C53">
        <v>9</v>
      </c>
    </row>
    <row r="54" spans="1:40" hidden="1" x14ac:dyDescent="0.35"/>
    <row r="55" spans="1:40" hidden="1" x14ac:dyDescent="0.35">
      <c r="A55" s="57" t="s">
        <v>12</v>
      </c>
      <c r="B55" t="s">
        <v>48</v>
      </c>
      <c r="C55" t="s">
        <v>49</v>
      </c>
      <c r="D55" t="s">
        <v>50</v>
      </c>
      <c r="E55" s="57" t="s">
        <v>13</v>
      </c>
      <c r="F55" s="53" t="s">
        <v>48</v>
      </c>
      <c r="G55" s="53" t="s">
        <v>49</v>
      </c>
      <c r="H55" s="53" t="s">
        <v>50</v>
      </c>
      <c r="I55" s="58" t="s">
        <v>27</v>
      </c>
      <c r="J55" t="s">
        <v>48</v>
      </c>
      <c r="K55" t="s">
        <v>49</v>
      </c>
      <c r="L55" t="s">
        <v>50</v>
      </c>
      <c r="M55" s="57" t="s">
        <v>28</v>
      </c>
      <c r="N55" s="53" t="s">
        <v>48</v>
      </c>
      <c r="O55" s="53" t="s">
        <v>49</v>
      </c>
      <c r="P55" s="53" t="s">
        <v>50</v>
      </c>
      <c r="Q55" s="57" t="s">
        <v>51</v>
      </c>
      <c r="R55" t="s">
        <v>48</v>
      </c>
      <c r="S55" t="s">
        <v>49</v>
      </c>
      <c r="T55" t="s">
        <v>50</v>
      </c>
      <c r="U55" s="57" t="s">
        <v>52</v>
      </c>
      <c r="V55" s="53" t="s">
        <v>48</v>
      </c>
      <c r="W55" s="53" t="s">
        <v>49</v>
      </c>
      <c r="X55" s="53" t="s">
        <v>50</v>
      </c>
      <c r="Y55" s="57" t="s">
        <v>83</v>
      </c>
      <c r="Z55" t="s">
        <v>48</v>
      </c>
      <c r="AA55" t="s">
        <v>49</v>
      </c>
      <c r="AB55" t="s">
        <v>50</v>
      </c>
      <c r="AC55" s="57" t="s">
        <v>84</v>
      </c>
      <c r="AD55" s="53" t="s">
        <v>48</v>
      </c>
      <c r="AE55" s="53" t="s">
        <v>49</v>
      </c>
      <c r="AF55" s="53" t="s">
        <v>50</v>
      </c>
      <c r="AG55" s="57" t="s">
        <v>90</v>
      </c>
      <c r="AH55" t="s">
        <v>48</v>
      </c>
      <c r="AI55" t="s">
        <v>49</v>
      </c>
      <c r="AJ55" t="s">
        <v>50</v>
      </c>
      <c r="AK55" s="57" t="s">
        <v>91</v>
      </c>
      <c r="AL55" s="53" t="s">
        <v>48</v>
      </c>
      <c r="AM55" s="53" t="s">
        <v>49</v>
      </c>
      <c r="AN55" s="53" t="s">
        <v>50</v>
      </c>
    </row>
    <row r="56" spans="1:40" hidden="1" x14ac:dyDescent="0.35">
      <c r="A56" t="s">
        <v>53</v>
      </c>
      <c r="B56" t="s">
        <v>93</v>
      </c>
      <c r="C56">
        <v>2</v>
      </c>
      <c r="D56" s="25">
        <f>(N10-E23)</f>
        <v>1700</v>
      </c>
      <c r="E56" s="53"/>
      <c r="F56" s="53" t="s">
        <v>93</v>
      </c>
      <c r="G56" s="53">
        <v>2</v>
      </c>
      <c r="H56" s="25">
        <f>(N11-E23)</f>
        <v>3500</v>
      </c>
      <c r="J56" t="s">
        <v>93</v>
      </c>
      <c r="K56">
        <v>3</v>
      </c>
      <c r="L56" s="25">
        <f>J5</f>
        <v>0</v>
      </c>
      <c r="M56" s="53"/>
      <c r="N56" s="53" t="s">
        <v>93</v>
      </c>
      <c r="O56" s="53">
        <v>3</v>
      </c>
      <c r="P56" s="59">
        <f>(N15-E24)</f>
        <v>1900</v>
      </c>
      <c r="U56" s="53"/>
      <c r="V56" s="53"/>
      <c r="W56" s="53"/>
      <c r="X56" s="53"/>
      <c r="AC56" s="53"/>
      <c r="AD56" s="53"/>
      <c r="AE56" s="53"/>
      <c r="AF56" s="53"/>
      <c r="AG56" t="s">
        <v>53</v>
      </c>
      <c r="AH56" t="s">
        <v>93</v>
      </c>
      <c r="AI56">
        <v>2</v>
      </c>
      <c r="AJ56" s="25">
        <f>$J$5</f>
        <v>0</v>
      </c>
      <c r="AK56" s="53"/>
      <c r="AL56" s="53"/>
      <c r="AM56" s="53"/>
      <c r="AN56" s="53"/>
    </row>
    <row r="57" spans="1:40" hidden="1" x14ac:dyDescent="0.35">
      <c r="A57" t="s">
        <v>55</v>
      </c>
      <c r="B57" t="s">
        <v>93</v>
      </c>
      <c r="C57">
        <v>3</v>
      </c>
      <c r="D57" s="25">
        <f>(N10-E24)</f>
        <v>-3500</v>
      </c>
      <c r="E57" s="53"/>
      <c r="F57" s="53" t="s">
        <v>93</v>
      </c>
      <c r="G57" s="53">
        <v>3</v>
      </c>
      <c r="H57" s="25">
        <f>(N11-E24)</f>
        <v>-1700</v>
      </c>
      <c r="J57" t="s">
        <v>93</v>
      </c>
      <c r="K57">
        <v>4</v>
      </c>
      <c r="L57" s="25">
        <f>J5</f>
        <v>0</v>
      </c>
      <c r="M57" s="53"/>
      <c r="N57" s="53" t="s">
        <v>93</v>
      </c>
      <c r="O57" s="53">
        <v>4</v>
      </c>
      <c r="P57" s="59">
        <f>(N15-E25)</f>
        <v>-3900</v>
      </c>
      <c r="U57" s="53"/>
      <c r="V57" s="53"/>
      <c r="W57" s="53"/>
      <c r="X57" s="53"/>
      <c r="AC57" s="53"/>
      <c r="AD57" s="53"/>
      <c r="AE57" s="53"/>
      <c r="AF57" s="53"/>
      <c r="AG57" t="s">
        <v>55</v>
      </c>
      <c r="AH57" t="s">
        <v>93</v>
      </c>
      <c r="AI57">
        <v>3</v>
      </c>
      <c r="AJ57" s="25">
        <f>$J$5</f>
        <v>0</v>
      </c>
      <c r="AK57" s="53"/>
      <c r="AL57" s="53"/>
      <c r="AM57" s="53"/>
      <c r="AN57" s="53"/>
    </row>
    <row r="58" spans="1:40" hidden="1" x14ac:dyDescent="0.35">
      <c r="A58" t="s">
        <v>56</v>
      </c>
      <c r="B58" t="s">
        <v>93</v>
      </c>
      <c r="C58">
        <v>4</v>
      </c>
      <c r="D58" s="25">
        <f>(N10-E25)</f>
        <v>-9300</v>
      </c>
      <c r="E58" s="53"/>
      <c r="F58" s="53" t="s">
        <v>93</v>
      </c>
      <c r="G58" s="53">
        <v>4</v>
      </c>
      <c r="H58" s="25">
        <f>(N11-E25)</f>
        <v>-7500</v>
      </c>
      <c r="J58" t="s">
        <v>93</v>
      </c>
      <c r="K58">
        <v>5</v>
      </c>
      <c r="L58" s="25">
        <f>J5</f>
        <v>0</v>
      </c>
      <c r="M58" s="53"/>
      <c r="N58" s="53" t="s">
        <v>93</v>
      </c>
      <c r="O58" s="53">
        <v>5</v>
      </c>
      <c r="P58" s="59">
        <f>(N15-E26)</f>
        <v>-9100</v>
      </c>
      <c r="U58" s="53"/>
      <c r="V58" s="53"/>
      <c r="W58" s="53"/>
      <c r="X58" s="53"/>
      <c r="AC58" s="53"/>
      <c r="AD58" s="53"/>
      <c r="AE58" s="53"/>
      <c r="AF58" s="53"/>
      <c r="AG58" t="s">
        <v>56</v>
      </c>
      <c r="AH58" t="s">
        <v>93</v>
      </c>
      <c r="AI58">
        <v>4</v>
      </c>
      <c r="AJ58" s="25">
        <f>$J$5</f>
        <v>0</v>
      </c>
      <c r="AK58" s="53"/>
      <c r="AL58" s="53"/>
      <c r="AM58" s="53"/>
      <c r="AN58" s="53"/>
    </row>
    <row r="59" spans="1:40" hidden="1" x14ac:dyDescent="0.35">
      <c r="A59" t="s">
        <v>57</v>
      </c>
      <c r="B59" t="s">
        <v>93</v>
      </c>
      <c r="C59">
        <v>5</v>
      </c>
      <c r="D59" s="25">
        <f>(N10-E26)</f>
        <v>-14500</v>
      </c>
      <c r="E59" s="53"/>
      <c r="F59" s="53" t="s">
        <v>93</v>
      </c>
      <c r="G59" s="53">
        <v>5</v>
      </c>
      <c r="H59" s="25">
        <f>(N11-E26)</f>
        <v>-12700</v>
      </c>
      <c r="M59" s="53"/>
      <c r="N59" s="53"/>
      <c r="O59" s="53"/>
      <c r="P59" s="53"/>
      <c r="R59" t="s">
        <v>58</v>
      </c>
      <c r="S59">
        <v>2</v>
      </c>
      <c r="T59" s="25">
        <f>J5</f>
        <v>0</v>
      </c>
      <c r="U59" s="53"/>
      <c r="V59" s="53" t="s">
        <v>58</v>
      </c>
      <c r="W59" s="53">
        <v>2</v>
      </c>
      <c r="X59" s="59">
        <f>(N17-E29)</f>
        <v>-129700</v>
      </c>
      <c r="Z59" t="s">
        <v>58</v>
      </c>
      <c r="AA59">
        <v>1</v>
      </c>
      <c r="AB59" s="25">
        <f>(N12-E28)</f>
        <v>-124800</v>
      </c>
      <c r="AC59" s="53"/>
      <c r="AD59" s="53" t="s">
        <v>58</v>
      </c>
      <c r="AE59" s="53">
        <v>1</v>
      </c>
      <c r="AF59" s="59">
        <f>(N13-E28)</f>
        <v>-124800</v>
      </c>
      <c r="AG59" t="s">
        <v>57</v>
      </c>
      <c r="AH59" t="s">
        <v>93</v>
      </c>
      <c r="AI59">
        <v>5</v>
      </c>
      <c r="AJ59" s="25">
        <f>$J$5</f>
        <v>0</v>
      </c>
      <c r="AK59" s="53"/>
      <c r="AL59" s="53" t="s">
        <v>58</v>
      </c>
      <c r="AM59" s="53">
        <v>1</v>
      </c>
      <c r="AN59" s="90">
        <f>$J$5</f>
        <v>0</v>
      </c>
    </row>
    <row r="60" spans="1:40" hidden="1" x14ac:dyDescent="0.35">
      <c r="A60" t="s">
        <v>59</v>
      </c>
      <c r="D60" s="25"/>
      <c r="E60" s="53"/>
      <c r="F60" s="53"/>
      <c r="G60" s="53"/>
      <c r="H60" s="25"/>
      <c r="M60" s="53"/>
      <c r="N60" s="53"/>
      <c r="O60" s="53"/>
      <c r="P60" s="53"/>
      <c r="R60" t="s">
        <v>58</v>
      </c>
      <c r="S60">
        <v>3</v>
      </c>
      <c r="T60" s="25">
        <f>J5</f>
        <v>0</v>
      </c>
      <c r="U60" s="53"/>
      <c r="V60" s="53" t="s">
        <v>58</v>
      </c>
      <c r="W60" s="53">
        <v>3</v>
      </c>
      <c r="X60" s="59">
        <f>(N17-E30)</f>
        <v>-134700</v>
      </c>
      <c r="Z60" t="s">
        <v>58</v>
      </c>
      <c r="AA60">
        <v>2</v>
      </c>
      <c r="AB60" s="25">
        <f>(N12-E29)</f>
        <v>-129700</v>
      </c>
      <c r="AC60" s="53"/>
      <c r="AD60" s="53" t="s">
        <v>58</v>
      </c>
      <c r="AE60" s="53">
        <v>2</v>
      </c>
      <c r="AF60" s="59">
        <f>(N13-E29)</f>
        <v>-129700</v>
      </c>
      <c r="AG60" t="s">
        <v>59</v>
      </c>
      <c r="AJ60" s="25"/>
      <c r="AK60" s="53"/>
      <c r="AL60" s="53" t="s">
        <v>58</v>
      </c>
      <c r="AM60" s="53">
        <v>2</v>
      </c>
      <c r="AN60" s="90">
        <f>$J$5</f>
        <v>0</v>
      </c>
    </row>
    <row r="61" spans="1:40" hidden="1" x14ac:dyDescent="0.35">
      <c r="E61" s="53"/>
      <c r="F61" s="53"/>
      <c r="G61" s="53"/>
      <c r="M61" s="53"/>
      <c r="N61" s="53"/>
      <c r="O61" s="53"/>
      <c r="P61" s="53"/>
      <c r="U61" s="53"/>
      <c r="V61" s="53"/>
      <c r="W61" s="53"/>
      <c r="X61" s="53"/>
      <c r="AC61" s="53"/>
      <c r="AD61" s="53"/>
      <c r="AE61" s="53"/>
      <c r="AF61" s="53"/>
      <c r="AK61" s="53"/>
      <c r="AL61" s="53"/>
      <c r="AM61" s="53"/>
      <c r="AN61" s="53"/>
    </row>
    <row r="62" spans="1:40" hidden="1" x14ac:dyDescent="0.35">
      <c r="A62" t="s">
        <v>60</v>
      </c>
      <c r="B62" t="s">
        <v>58</v>
      </c>
      <c r="C62">
        <v>2</v>
      </c>
      <c r="D62" s="56">
        <f>(N10-E29)</f>
        <v>-19500</v>
      </c>
      <c r="E62" s="53"/>
      <c r="F62" s="53" t="s">
        <v>58</v>
      </c>
      <c r="G62" s="53">
        <v>2</v>
      </c>
      <c r="H62" s="56">
        <f>(N11-E29)</f>
        <v>-17700</v>
      </c>
      <c r="J62" t="s">
        <v>58</v>
      </c>
      <c r="K62">
        <v>3</v>
      </c>
      <c r="L62" s="25">
        <f>J5</f>
        <v>0</v>
      </c>
      <c r="M62" s="53"/>
      <c r="N62" s="53" t="s">
        <v>58</v>
      </c>
      <c r="O62" s="53">
        <v>3</v>
      </c>
      <c r="P62" s="59">
        <f>(N15-E30)</f>
        <v>-19100</v>
      </c>
      <c r="U62" s="53"/>
      <c r="V62" s="53"/>
      <c r="W62" s="53"/>
      <c r="X62" s="53"/>
      <c r="AC62" s="53"/>
      <c r="AD62" s="53"/>
      <c r="AE62" s="53"/>
      <c r="AF62" s="53"/>
      <c r="AG62" t="s">
        <v>60</v>
      </c>
      <c r="AH62" t="s">
        <v>58</v>
      </c>
      <c r="AI62">
        <v>2</v>
      </c>
      <c r="AJ62" s="56">
        <f>$J$5</f>
        <v>0</v>
      </c>
      <c r="AK62" s="53"/>
      <c r="AL62" s="53"/>
      <c r="AM62" s="53"/>
      <c r="AN62" s="53"/>
    </row>
    <row r="63" spans="1:40" hidden="1" x14ac:dyDescent="0.35">
      <c r="A63" t="s">
        <v>61</v>
      </c>
      <c r="B63" t="s">
        <v>58</v>
      </c>
      <c r="C63">
        <v>3</v>
      </c>
      <c r="D63" s="56">
        <f>(N10-E30)</f>
        <v>-24500</v>
      </c>
      <c r="E63" s="53"/>
      <c r="F63" s="53" t="s">
        <v>58</v>
      </c>
      <c r="G63" s="53">
        <v>3</v>
      </c>
      <c r="H63" s="56">
        <f>(N11-E30)</f>
        <v>-22700</v>
      </c>
      <c r="J63" t="s">
        <v>58</v>
      </c>
      <c r="K63">
        <v>4</v>
      </c>
      <c r="L63" s="25">
        <f>J5</f>
        <v>0</v>
      </c>
      <c r="M63" s="53"/>
      <c r="N63" s="53" t="s">
        <v>58</v>
      </c>
      <c r="O63" s="53">
        <v>4</v>
      </c>
      <c r="P63" s="59">
        <f>(N15-E31)</f>
        <v>-24100</v>
      </c>
      <c r="U63" s="53"/>
      <c r="V63" s="53"/>
      <c r="W63" s="53"/>
      <c r="X63" s="53"/>
      <c r="AC63" s="53"/>
      <c r="AD63" s="53"/>
      <c r="AE63" s="53"/>
      <c r="AF63" s="53"/>
      <c r="AG63" t="s">
        <v>61</v>
      </c>
      <c r="AH63" t="s">
        <v>58</v>
      </c>
      <c r="AI63">
        <v>3</v>
      </c>
      <c r="AJ63" s="56">
        <f>$J$5</f>
        <v>0</v>
      </c>
      <c r="AK63" s="53"/>
      <c r="AL63" s="53"/>
      <c r="AM63" s="53"/>
      <c r="AN63" s="53"/>
    </row>
    <row r="64" spans="1:40" hidden="1" x14ac:dyDescent="0.35">
      <c r="A64" t="s">
        <v>62</v>
      </c>
      <c r="B64" t="s">
        <v>58</v>
      </c>
      <c r="C64">
        <v>4</v>
      </c>
      <c r="D64" s="56">
        <f>(N10-E31)</f>
        <v>-29500</v>
      </c>
      <c r="E64" s="53"/>
      <c r="F64" s="53" t="s">
        <v>58</v>
      </c>
      <c r="G64" s="53">
        <v>4</v>
      </c>
      <c r="H64" s="56">
        <f>(N11-E31)</f>
        <v>-27700</v>
      </c>
      <c r="M64" s="53"/>
      <c r="N64" s="53"/>
      <c r="O64" s="53"/>
      <c r="P64" s="53"/>
      <c r="R64" t="s">
        <v>63</v>
      </c>
      <c r="S64">
        <v>2</v>
      </c>
      <c r="T64" s="25">
        <f>J5</f>
        <v>0</v>
      </c>
      <c r="U64" s="53"/>
      <c r="V64" s="53" t="s">
        <v>63</v>
      </c>
      <c r="W64" s="53">
        <v>2</v>
      </c>
      <c r="X64" s="59">
        <f>(N17-E34)</f>
        <v>-146100</v>
      </c>
      <c r="Z64" t="s">
        <v>63</v>
      </c>
      <c r="AA64">
        <v>1</v>
      </c>
      <c r="AB64" s="25">
        <f>(N12-E33)</f>
        <v>-139800</v>
      </c>
      <c r="AC64" s="53"/>
      <c r="AD64" s="53" t="s">
        <v>63</v>
      </c>
      <c r="AE64" s="53">
        <v>1</v>
      </c>
      <c r="AF64" s="59">
        <f>(N13-E33)</f>
        <v>-139800</v>
      </c>
      <c r="AG64" t="s">
        <v>62</v>
      </c>
      <c r="AH64" t="s">
        <v>58</v>
      </c>
      <c r="AI64">
        <v>4</v>
      </c>
      <c r="AJ64" s="56">
        <f>$J$5</f>
        <v>0</v>
      </c>
      <c r="AK64" s="53"/>
      <c r="AL64" s="53" t="s">
        <v>63</v>
      </c>
      <c r="AM64" s="53">
        <v>1</v>
      </c>
      <c r="AN64" s="90">
        <f>$J$5</f>
        <v>0</v>
      </c>
    </row>
    <row r="65" spans="1:40" hidden="1" x14ac:dyDescent="0.35">
      <c r="A65" t="s">
        <v>64</v>
      </c>
      <c r="E65" s="53"/>
      <c r="F65" s="53"/>
      <c r="G65" s="53"/>
      <c r="M65" s="53"/>
      <c r="N65" s="53"/>
      <c r="O65" s="53"/>
      <c r="P65" s="53"/>
      <c r="R65" t="s">
        <v>63</v>
      </c>
      <c r="S65">
        <v>3</v>
      </c>
      <c r="T65" s="25">
        <f>J5</f>
        <v>0</v>
      </c>
      <c r="U65" s="53"/>
      <c r="V65" s="53" t="s">
        <v>63</v>
      </c>
      <c r="W65" s="53">
        <v>3</v>
      </c>
      <c r="X65" s="59">
        <f>(N17-E35)</f>
        <v>-152900</v>
      </c>
      <c r="Z65" t="s">
        <v>63</v>
      </c>
      <c r="AA65">
        <v>2</v>
      </c>
      <c r="AB65" s="25">
        <f>(N12-E34)</f>
        <v>-146100</v>
      </c>
      <c r="AC65" s="53"/>
      <c r="AD65" s="53" t="s">
        <v>63</v>
      </c>
      <c r="AE65" s="53">
        <v>2</v>
      </c>
      <c r="AF65" s="59">
        <f>(N13-E34)</f>
        <v>-146100</v>
      </c>
      <c r="AG65" t="s">
        <v>64</v>
      </c>
      <c r="AK65" s="53"/>
      <c r="AL65" s="53" t="s">
        <v>63</v>
      </c>
      <c r="AM65" s="53">
        <v>2</v>
      </c>
      <c r="AN65" s="90">
        <f>$J$5</f>
        <v>0</v>
      </c>
    </row>
    <row r="66" spans="1:40" hidden="1" x14ac:dyDescent="0.35">
      <c r="E66" s="53"/>
      <c r="F66" s="53"/>
      <c r="G66" s="53"/>
      <c r="M66" s="53"/>
      <c r="N66" s="53"/>
      <c r="O66" s="53"/>
      <c r="P66" s="53"/>
    </row>
    <row r="67" spans="1:40" hidden="1" x14ac:dyDescent="0.35">
      <c r="A67" t="s">
        <v>65</v>
      </c>
      <c r="B67" t="s">
        <v>63</v>
      </c>
      <c r="C67">
        <v>2</v>
      </c>
      <c r="D67" s="56">
        <f>(N10-E34)</f>
        <v>-35900</v>
      </c>
      <c r="E67" s="53"/>
      <c r="F67" s="53" t="s">
        <v>63</v>
      </c>
      <c r="G67" s="53">
        <v>2</v>
      </c>
      <c r="H67" s="56">
        <f>(N11-E34)</f>
        <v>-34100</v>
      </c>
      <c r="J67" t="s">
        <v>63</v>
      </c>
      <c r="K67">
        <v>3</v>
      </c>
      <c r="L67" s="25">
        <f>J5</f>
        <v>0</v>
      </c>
      <c r="M67" s="53"/>
      <c r="N67" s="53" t="s">
        <v>63</v>
      </c>
      <c r="O67" s="53">
        <v>3</v>
      </c>
      <c r="P67" s="59">
        <f>(N15-E35)</f>
        <v>-37300</v>
      </c>
      <c r="AG67" t="s">
        <v>65</v>
      </c>
      <c r="AH67" t="s">
        <v>63</v>
      </c>
      <c r="AI67">
        <v>2</v>
      </c>
      <c r="AJ67" s="56">
        <f t="shared" ref="AJ67:AJ74" si="7">$J$5</f>
        <v>0</v>
      </c>
    </row>
    <row r="68" spans="1:40" hidden="1" x14ac:dyDescent="0.35">
      <c r="A68" t="s">
        <v>66</v>
      </c>
      <c r="B68" t="s">
        <v>63</v>
      </c>
      <c r="C68">
        <v>3</v>
      </c>
      <c r="D68" s="56">
        <f>(N10-E35)</f>
        <v>-42700</v>
      </c>
      <c r="E68" s="53"/>
      <c r="F68" s="53" t="s">
        <v>63</v>
      </c>
      <c r="G68" s="53">
        <v>3</v>
      </c>
      <c r="H68" s="56">
        <f>(N11-E35)</f>
        <v>-40900</v>
      </c>
      <c r="J68" t="s">
        <v>63</v>
      </c>
      <c r="K68">
        <v>4</v>
      </c>
      <c r="L68" s="25">
        <f>J5</f>
        <v>0</v>
      </c>
      <c r="M68" s="53"/>
      <c r="N68" s="53" t="s">
        <v>63</v>
      </c>
      <c r="O68" s="53">
        <v>4</v>
      </c>
      <c r="P68" s="59">
        <f>(N15-E36)</f>
        <v>-44900</v>
      </c>
      <c r="AG68" t="s">
        <v>66</v>
      </c>
      <c r="AH68" t="s">
        <v>63</v>
      </c>
      <c r="AI68">
        <v>3</v>
      </c>
      <c r="AJ68" s="56">
        <f t="shared" si="7"/>
        <v>0</v>
      </c>
    </row>
    <row r="69" spans="1:40" hidden="1" x14ac:dyDescent="0.35">
      <c r="A69" t="s">
        <v>67</v>
      </c>
      <c r="B69" t="s">
        <v>63</v>
      </c>
      <c r="C69">
        <v>4</v>
      </c>
      <c r="D69" s="56">
        <f>(N10-E36)</f>
        <v>-50300</v>
      </c>
      <c r="E69" s="53"/>
      <c r="F69" s="53" t="s">
        <v>63</v>
      </c>
      <c r="G69" s="53">
        <v>4</v>
      </c>
      <c r="H69" s="56">
        <f>(N11-E36)</f>
        <v>-48500</v>
      </c>
      <c r="J69" t="s">
        <v>63</v>
      </c>
      <c r="K69">
        <v>5</v>
      </c>
      <c r="L69" s="25">
        <f>J5</f>
        <v>0</v>
      </c>
      <c r="M69" s="53"/>
      <c r="N69" s="53" t="s">
        <v>63</v>
      </c>
      <c r="O69" s="53">
        <v>5</v>
      </c>
      <c r="P69" s="59">
        <f>(N15-E37)</f>
        <v>-54000</v>
      </c>
      <c r="AG69" t="s">
        <v>67</v>
      </c>
      <c r="AH69" t="s">
        <v>63</v>
      </c>
      <c r="AI69">
        <v>4</v>
      </c>
      <c r="AJ69" s="56">
        <f t="shared" si="7"/>
        <v>0</v>
      </c>
    </row>
    <row r="70" spans="1:40" hidden="1" x14ac:dyDescent="0.35">
      <c r="A70" t="s">
        <v>68</v>
      </c>
      <c r="B70" t="s">
        <v>63</v>
      </c>
      <c r="C70">
        <v>5</v>
      </c>
      <c r="D70" s="56">
        <f>(N10-E37)</f>
        <v>-59400</v>
      </c>
      <c r="E70" s="53"/>
      <c r="F70" s="53" t="s">
        <v>63</v>
      </c>
      <c r="G70" s="53">
        <v>5</v>
      </c>
      <c r="H70" s="56">
        <f>(N11-E37)</f>
        <v>-57600</v>
      </c>
      <c r="J70" t="s">
        <v>63</v>
      </c>
      <c r="K70">
        <v>6</v>
      </c>
      <c r="L70" s="25">
        <f>J5</f>
        <v>0</v>
      </c>
      <c r="M70" s="53"/>
      <c r="N70" s="53" t="s">
        <v>63</v>
      </c>
      <c r="O70" s="53">
        <v>6</v>
      </c>
      <c r="P70" s="59">
        <f>(N15-E38)</f>
        <v>-66100</v>
      </c>
      <c r="AG70" t="s">
        <v>68</v>
      </c>
      <c r="AH70" t="s">
        <v>63</v>
      </c>
      <c r="AI70">
        <v>5</v>
      </c>
      <c r="AJ70" s="56">
        <f t="shared" si="7"/>
        <v>0</v>
      </c>
    </row>
    <row r="71" spans="1:40" hidden="1" x14ac:dyDescent="0.35">
      <c r="A71" t="s">
        <v>69</v>
      </c>
      <c r="B71" t="s">
        <v>63</v>
      </c>
      <c r="C71">
        <v>6</v>
      </c>
      <c r="D71" s="56">
        <f>(N10-E38)</f>
        <v>-71500</v>
      </c>
      <c r="E71" s="53"/>
      <c r="F71" s="53" t="s">
        <v>63</v>
      </c>
      <c r="G71" s="53">
        <v>6</v>
      </c>
      <c r="H71" s="56">
        <f>(N11-E38)</f>
        <v>-69700</v>
      </c>
      <c r="J71" t="s">
        <v>63</v>
      </c>
      <c r="K71">
        <v>7</v>
      </c>
      <c r="L71" s="25">
        <f>J5</f>
        <v>0</v>
      </c>
      <c r="M71" s="53"/>
      <c r="N71" s="53" t="s">
        <v>63</v>
      </c>
      <c r="O71" s="53">
        <v>7</v>
      </c>
      <c r="P71" s="59">
        <f>(N15-E39)</f>
        <v>-79000</v>
      </c>
      <c r="AG71" t="s">
        <v>69</v>
      </c>
      <c r="AH71" t="s">
        <v>63</v>
      </c>
      <c r="AI71">
        <v>6</v>
      </c>
      <c r="AJ71" s="56">
        <f t="shared" si="7"/>
        <v>0</v>
      </c>
    </row>
    <row r="72" spans="1:40" hidden="1" x14ac:dyDescent="0.35">
      <c r="A72" t="s">
        <v>70</v>
      </c>
      <c r="B72" t="s">
        <v>63</v>
      </c>
      <c r="C72">
        <v>7</v>
      </c>
      <c r="D72" s="56">
        <f>(N10-E39)</f>
        <v>-84400</v>
      </c>
      <c r="E72" s="53"/>
      <c r="F72" s="53" t="s">
        <v>63</v>
      </c>
      <c r="G72" s="53">
        <v>7</v>
      </c>
      <c r="H72" s="56">
        <f>(N11-E39)</f>
        <v>-82600</v>
      </c>
      <c r="J72" t="s">
        <v>63</v>
      </c>
      <c r="K72">
        <v>8</v>
      </c>
      <c r="L72" s="25">
        <f>J5</f>
        <v>0</v>
      </c>
      <c r="M72" s="53"/>
      <c r="N72" s="53" t="s">
        <v>63</v>
      </c>
      <c r="O72" s="53">
        <v>8</v>
      </c>
      <c r="P72" s="59">
        <f>(N15-E40)</f>
        <v>-92700</v>
      </c>
      <c r="AG72" t="s">
        <v>70</v>
      </c>
      <c r="AH72" t="s">
        <v>63</v>
      </c>
      <c r="AI72">
        <v>7</v>
      </c>
      <c r="AJ72" s="56">
        <f t="shared" si="7"/>
        <v>0</v>
      </c>
    </row>
    <row r="73" spans="1:40" hidden="1" x14ac:dyDescent="0.35">
      <c r="A73" t="s">
        <v>71</v>
      </c>
      <c r="B73" t="s">
        <v>63</v>
      </c>
      <c r="C73">
        <v>8</v>
      </c>
      <c r="D73" s="56">
        <f>(N10-E40)</f>
        <v>-98100</v>
      </c>
      <c r="E73" s="53"/>
      <c r="F73" s="53" t="s">
        <v>63</v>
      </c>
      <c r="G73" s="53">
        <v>8</v>
      </c>
      <c r="H73" s="56">
        <f>(N11-E40)</f>
        <v>-96300</v>
      </c>
      <c r="J73" t="s">
        <v>63</v>
      </c>
      <c r="K73">
        <v>9</v>
      </c>
      <c r="L73" s="25">
        <f>J5</f>
        <v>0</v>
      </c>
      <c r="M73" s="53"/>
      <c r="N73" s="53" t="s">
        <v>63</v>
      </c>
      <c r="O73" s="53">
        <v>9</v>
      </c>
      <c r="P73" s="59">
        <f>(N15-E41)</f>
        <v>-109300</v>
      </c>
      <c r="AG73" t="s">
        <v>71</v>
      </c>
      <c r="AH73" t="s">
        <v>63</v>
      </c>
      <c r="AI73">
        <v>8</v>
      </c>
      <c r="AJ73" s="56">
        <f t="shared" si="7"/>
        <v>0</v>
      </c>
    </row>
    <row r="74" spans="1:40" hidden="1" x14ac:dyDescent="0.35">
      <c r="A74" t="s">
        <v>72</v>
      </c>
      <c r="B74" t="s">
        <v>63</v>
      </c>
      <c r="C74">
        <v>9</v>
      </c>
      <c r="D74" s="56">
        <f>(N10-E41)</f>
        <v>-114700</v>
      </c>
      <c r="E74" s="53"/>
      <c r="F74" s="53" t="s">
        <v>63</v>
      </c>
      <c r="G74" s="53">
        <v>9</v>
      </c>
      <c r="H74" s="56">
        <f>(N11-E41)</f>
        <v>-112900</v>
      </c>
      <c r="J74" t="s">
        <v>63</v>
      </c>
      <c r="K74" s="54" t="s">
        <v>73</v>
      </c>
      <c r="L74" s="25">
        <f>J5</f>
        <v>0</v>
      </c>
      <c r="M74" s="53"/>
      <c r="N74" s="53"/>
      <c r="O74" s="55"/>
      <c r="P74" s="53"/>
      <c r="AG74" t="s">
        <v>72</v>
      </c>
      <c r="AH74" t="s">
        <v>63</v>
      </c>
      <c r="AI74">
        <v>9</v>
      </c>
      <c r="AJ74" s="56">
        <f t="shared" si="7"/>
        <v>0</v>
      </c>
    </row>
    <row r="75" spans="1:40" ht="16" hidden="1" customHeight="1" x14ac:dyDescent="0.35">
      <c r="A75" t="s">
        <v>74</v>
      </c>
      <c r="E75" s="53"/>
      <c r="F75" s="53"/>
      <c r="G75" s="53"/>
      <c r="H75" s="53"/>
      <c r="M75" s="53"/>
      <c r="N75" s="53"/>
      <c r="O75" s="53"/>
      <c r="P75" s="53"/>
      <c r="AG75" t="s">
        <v>74</v>
      </c>
    </row>
  </sheetData>
  <sheetProtection algorithmName="SHA-512" hashValue="6eFYIW+l72fv20qK9RJX2kpkkrAZtINemfXfrbLLwCAG6f6zEalhSg4r9+X/DlTtpNsbkHk6gcIyZ+NaeQ2Mbw==" saltValue="rPRfM5fh8LK9PHNblDb2tw==" spinCount="100000" sheet="1" objects="1" scenarios="1"/>
  <mergeCells count="7">
    <mergeCell ref="T19:U19"/>
    <mergeCell ref="A4:I4"/>
    <mergeCell ref="A5:I5"/>
    <mergeCell ref="K19:L19"/>
    <mergeCell ref="M19:N19"/>
    <mergeCell ref="O19:P19"/>
    <mergeCell ref="Q19:R19"/>
  </mergeCells>
  <dataValidations count="2">
    <dataValidation type="list" allowBlank="1" showInputMessage="1" showErrorMessage="1" sqref="K5" xr:uid="{00000000-0002-0000-0200-000000000000}">
      <formula1>$A$45:$A$47</formula1>
    </dataValidation>
    <dataValidation type="list" allowBlank="1" showInputMessage="1" showErrorMessage="1" sqref="L5" xr:uid="{00000000-0002-0000-0200-000001000000}">
      <formula1>$C$45:$C$53</formula1>
    </dataValidation>
  </dataValidation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75"/>
  <sheetViews>
    <sheetView topLeftCell="I1" zoomScaleNormal="100" workbookViewId="0">
      <selection activeCell="J5" sqref="J5:L5"/>
    </sheetView>
  </sheetViews>
  <sheetFormatPr defaultColWidth="8.7265625" defaultRowHeight="14.5" x14ac:dyDescent="0.35"/>
  <cols>
    <col min="1" max="3" width="8.7265625" hidden="1" customWidth="1"/>
    <col min="4" max="4" width="10.81640625" hidden="1" customWidth="1"/>
    <col min="5" max="5" width="8.7265625" hidden="1" customWidth="1"/>
    <col min="6" max="6" width="9.1796875" hidden="1" customWidth="1"/>
    <col min="7" max="7" width="8.7265625" hidden="1" customWidth="1"/>
    <col min="8" max="8" width="10.90625" hidden="1" customWidth="1"/>
    <col min="9" max="9" width="12.6328125" customWidth="1"/>
    <col min="13" max="13" width="15.453125" customWidth="1"/>
    <col min="14" max="14" width="8.7265625" customWidth="1"/>
    <col min="15" max="15" width="13" customWidth="1"/>
    <col min="16" max="18" width="8.7265625" hidden="1" customWidth="1"/>
    <col min="19" max="19" width="10.7265625" hidden="1" customWidth="1"/>
    <col min="20" max="20" width="10.453125" hidden="1" customWidth="1"/>
    <col min="21" max="21" width="10.1796875" hidden="1" customWidth="1"/>
    <col min="22" max="24" width="8.7265625" hidden="1" customWidth="1"/>
    <col min="25" max="40" width="8.7265625" customWidth="1"/>
  </cols>
  <sheetData>
    <row r="1" spans="1:24" ht="15.5" x14ac:dyDescent="0.35">
      <c r="J1" s="27" t="s">
        <v>94</v>
      </c>
    </row>
    <row r="2" spans="1:24" ht="15.5" x14ac:dyDescent="0.35">
      <c r="A2" s="27"/>
      <c r="J2" t="s">
        <v>78</v>
      </c>
    </row>
    <row r="4" spans="1:24" ht="43.5" x14ac:dyDescent="0.35">
      <c r="A4" s="97"/>
      <c r="B4" s="98"/>
      <c r="C4" s="98"/>
      <c r="D4" s="98"/>
      <c r="E4" s="98"/>
      <c r="F4" s="98"/>
      <c r="G4" s="98"/>
      <c r="H4" s="98"/>
      <c r="I4" s="98"/>
      <c r="J4" s="38" t="s">
        <v>11</v>
      </c>
      <c r="K4" s="38" t="s">
        <v>23</v>
      </c>
      <c r="L4" s="95" t="s">
        <v>24</v>
      </c>
      <c r="P4" s="34" t="s">
        <v>35</v>
      </c>
      <c r="Q4" s="34" t="s">
        <v>12</v>
      </c>
      <c r="R4" s="35" t="s">
        <v>13</v>
      </c>
      <c r="S4" s="67" t="s">
        <v>85</v>
      </c>
      <c r="T4" s="67" t="s">
        <v>86</v>
      </c>
      <c r="U4" s="35" t="s">
        <v>27</v>
      </c>
      <c r="V4" s="35" t="s">
        <v>28</v>
      </c>
      <c r="W4" s="36" t="s">
        <v>29</v>
      </c>
      <c r="X4" s="36" t="s">
        <v>30</v>
      </c>
    </row>
    <row r="5" spans="1:24" x14ac:dyDescent="0.35">
      <c r="A5" s="97"/>
      <c r="B5" s="99"/>
      <c r="C5" s="99"/>
      <c r="D5" s="99"/>
      <c r="E5" s="99"/>
      <c r="F5" s="99"/>
      <c r="G5" s="99"/>
      <c r="H5" s="99"/>
      <c r="I5" s="99"/>
      <c r="J5" s="41"/>
      <c r="K5" s="42" t="s">
        <v>4</v>
      </c>
      <c r="L5" s="43">
        <v>1</v>
      </c>
      <c r="P5" s="32" t="str">
        <f>CONCATENATE(K5,L5)</f>
        <v>Assistant1</v>
      </c>
      <c r="Q5" s="37">
        <f>IF($P$5="Assistant1",K22,IF($P$5="Assistant2",K23,IF($P$5="Assistant3",K24,IF($P$5="Assistant4",K25,IF($P$5="Assistant5",K26,IF($P$5="Associate1",K28,IF($P$5="Associate2",K29,IF($P$5="Associate3",K30,IF($P$5="Associate4",K31,IF($P$5="Associate5",#REF!,IF($P$5="Professor1",K33,IF($P$5="Professor2",K34,IF($P$5="Professor3",K35,IF($P$5="Professor4",K36,IF($P$5="Professor5",K37,IF($P$5="Professor6",K38,IF($P$5="Professor7",K39,IF($P$5="Professor8",K40,IF($P$5="Professor9",0)))))))))))))))))))</f>
        <v>127900</v>
      </c>
      <c r="R5" s="37">
        <f>IF($P$5="Assistant1",L22,IF($P$5="Assistant2",L23,IF($P$5="Assistant3",L24,IF($P$5="Assistant4",L25,IF($P$5="Assistant5",L26,IF($P$5="Associate1",L28,IF($P$5="Associate2",L29,IF($P$5="Associate3",L30,IF($P$5="Associate4",L31,IF($P$5="Associate5",#REF!,IF($P$5="Professor1",L33,IF($P$5="Professor2",L34,IF($P$5="Professor3",L35,IF($P$5="Professor4",L36,IF($P$5="Professor5",L37,IF($P$5="Professor6",L38,IF($P$5="Professor7",L39,IF($P$5="Professor8",L40,IF($P$5="Professor9",0)))))))))))))))))))</f>
        <v>129900</v>
      </c>
      <c r="S5" s="37"/>
      <c r="T5" s="37"/>
      <c r="U5" s="37">
        <f>IF($P$5="Assistant1",O22,IF($P$5="Assistant2",O23,IF($P$5="Assistant3",O24,IF($P$5="Assistant4",O25,IF($P$5="Assistant5",O26,IF($P$5="Associate1",O28,IF($P$5="Associate2",O29,IF($P$5="Associate3",O30,IF($P$5="Associate4",O31,IF($P$5="Associate5",#REF!,IF($P$5="Professor1",O33,IF($P$5="Professor2",O34,IF($P$5="Professor3",O35,IF($P$5="Professor4",O36,IF($P$5="Professor5",O37,IF($P$5="Professor6",O38,IF($P$5="Professor7",O39,IF($P$5="Professor8",O40,IF($P$5="Professor9",0)))))))))))))))))))</f>
        <v>131900</v>
      </c>
      <c r="V5" s="37">
        <f>IF($P$5="Assistant1",P22,IF($P$5="Assistant2",P23,IF($P$5="Assistant3",P24,IF($P$5="Assistant4",P25,IF($P$5="Assistant5",P26,IF($P$5="Associate1",P28,IF($P$5="Associate2",P29,IF($P$5="Associate3",P30,IF($P$5="Associate4",P31,IF($P$5="Associate5",#REF!,IF($P$5="Professor1",P33,IF($P$5="Professor2",P34,IF($P$5="Professor3",P35,IF($P$5="Professor4",P36,IF($P$5="Professor5",P37,IF($P$5="Professor6",P38,IF($P$5="Professor7",P39,IF($P$5="Professor8",P40,IF($P$5="Professor9",0)))))))))))))))))))</f>
        <v>134100</v>
      </c>
      <c r="W5" s="37">
        <f>IF($P$5="Assistant1",Q22,IF($P$5="Assistant2",Q23,IF($P$5="Assistant3",Q24,IF($P$5="Assistant4",Q25,IF($P$5="Assistant5",Q26,IF($P$5="Associate1",Q28,IF($P$5="Associate2",Q29,IF($P$5="Associate3",Q30,IF($P$5="Associate4",Q31,IF($P$5="Associate5",#REF!,IF($P$5="Professor1",Q33,IF($P$5="Professor2",Q34,IF($P$5="Professor3",Q35,IF($P$5="Professor4",Q36,IF($P$5="Professor5",Q37,IF($P$5="Professor6",Q38,IF($P$5="Professor7",Q39,IF($P$5="Professor8",Q40,IF($P$5="Professor9",0)))))))))))))))))))</f>
        <v>0</v>
      </c>
      <c r="X5" s="37">
        <f>IF($P$5="Assistant1",R22,IF($P$5="Assistant2",R23,IF($P$5="Assistant3",R24,IF($P$5="Assistant4",R25,IF($P$5="Assistant5",R26,IF($P$5="Associate1",R28,IF($P$5="Associate2",R29,IF($P$5="Associate3",R30,IF($P$5="Associate4",R31,IF($P$5="Associate5",#REF!,IF($P$5="Professor1",R33,IF($P$5="Professor2",R34,IF($P$5="Professor3",R35,IF($P$5="Professor4",R36,IF($P$5="Professor5",R37,IF($P$5="Professor6",R38,IF($P$5="Professor7",R39,IF($P$5="Professor8",R40,IF($P$5="Professor9",0)))))))))))))))))))</f>
        <v>0</v>
      </c>
    </row>
    <row r="6" spans="1:24" x14ac:dyDescent="0.35">
      <c r="A6" s="84"/>
      <c r="B6" s="85"/>
      <c r="C6" s="85"/>
      <c r="D6" s="85"/>
      <c r="E6" s="85"/>
      <c r="F6" s="85"/>
      <c r="G6" s="85"/>
      <c r="H6" s="85"/>
      <c r="I6" s="85"/>
      <c r="K6" s="81"/>
      <c r="L6" s="82"/>
      <c r="M6" s="83"/>
      <c r="N6" s="51"/>
      <c r="O6" s="52"/>
      <c r="P6" s="52"/>
      <c r="Q6" s="52"/>
      <c r="R6" s="52"/>
      <c r="S6" s="52"/>
      <c r="T6" s="52"/>
    </row>
    <row r="7" spans="1:24" ht="43.5" x14ac:dyDescent="0.35">
      <c r="A7" s="84"/>
      <c r="B7" s="85"/>
      <c r="C7" s="85"/>
      <c r="D7" s="85"/>
      <c r="E7" s="85"/>
      <c r="F7" s="85"/>
      <c r="G7" s="85"/>
      <c r="H7" s="85"/>
      <c r="I7" s="85"/>
      <c r="J7" s="92" t="s">
        <v>92</v>
      </c>
      <c r="K7" s="79" t="s">
        <v>45</v>
      </c>
      <c r="L7" s="60" t="s">
        <v>46</v>
      </c>
      <c r="M7" s="80" t="s">
        <v>47</v>
      </c>
      <c r="N7" s="60" t="s">
        <v>75</v>
      </c>
      <c r="O7" s="52"/>
      <c r="P7" s="52"/>
      <c r="Q7" s="52"/>
      <c r="R7" s="52"/>
      <c r="S7" s="52"/>
      <c r="T7" s="52"/>
    </row>
    <row r="8" spans="1:24" x14ac:dyDescent="0.35">
      <c r="A8" s="84"/>
      <c r="B8" s="85"/>
      <c r="C8" s="85"/>
      <c r="D8" s="85"/>
      <c r="E8" s="85"/>
      <c r="F8" s="85"/>
      <c r="G8" s="85"/>
      <c r="I8" t="s">
        <v>90</v>
      </c>
      <c r="J8" s="70">
        <f>IF(P8="Asst2",$E$23,IF(P8="Asst3",$E$24,IF(P8="Asst4",$E$25,IF(P8="Asst5",$E$26,IF(P8="Assoc1",$E$28,IF(P8="Assoc2",$E$29,IF(P8="Assoc3",$E$30,IF(P8="Assoc4",$E$31,IF(P8="Prof1",$E$33,IF(P8="Prof2",$E$34,IF(P8="Prof3",$E$35,IF(P8="Prof4",$E$36,IF(P8="Prof5",$E$37,IF(P8="Prof6",$E$38,IF(P8="Prof7",$E$39,IF(P8="Prof8",$E$40,IF(P8="Prof9",$E$41,0)))))))))))))))))</f>
        <v>125900</v>
      </c>
      <c r="K8" s="70">
        <f>IF($P$5="Assistant1",AJ56,IF($P$5="Assistant2",AJ57,IF($P$5="Assistant3",AJ58,IF($P$5="Assistant4",AJ59,IF($P$5="Assistant5",AJ60,IF($P$5="Associate1",AJ62,IF($P$5="Associate2",AJ63,IF($P$5="Associate3",AJ64,IF($P$5="Associate4",AJ65,IF($P$5="Professor1",AJ67,IF($P$5="Professor2",AJ68,IF($P$5="Professor3",AJ69,IF($P$5="Professor4",AJ70,IF($P$5="Professor5",AJ71,IF($P$5="Professor6",AJ72,IF($P$5="Professor7",AJ73,IF($P$5="Professor8",AJ74,IF($P$5="Professor9",0))))))))))))))))))</f>
        <v>0</v>
      </c>
      <c r="L8" s="93" t="str">
        <f>IF($P$5="Assistant1",AH56,IF($P$5="Assistant2",AH57,IF($P$5="Assistant3",AH58,IF($P$5="Assistant4",AH59,IF($P$5="Assistant5",AH60,IF($P$5="Associate1",AH62,IF($P$5="Associate2",AH63,IF($P$5="Associate3",AH64,IF($P$5="Associate4",AH65,IF($P$5="Professor1",AH67,IF($P$5="Professor2",AH68,IF($P$5="Professor3",AH69,IF($P$5="Professor4",AH70,IF($P$5="Professor5",AH71,IF($P$5="Professor6",AH72,IF($P$5="Professor7",AH73,IF($P$5="Professor8",AH74,IF($P$5="Professor9",0))))))))))))))))))</f>
        <v>Asst</v>
      </c>
      <c r="M8" s="93">
        <f>IF($P$5="Assistant1",AI56,IF($P$5="Assistant2",AI57,IF($P$5="Assistant3",AI58,IF($P$5="Assistant4",AI59,IF($P$5="Assistant5",AI60,IF($P$5="Associate1",AI62,IF($P$5="Associate2",AI63,IF($P$5="Associate3",AI64,IF($P$5="Associate4",AI65,IF($P$5="Professor1",AI67,IF($P$5="Professor2",AI68,IF($P$5="Professor3",AI69,IF($P$5="Professor4",AI70,IF($P$5="Professor5",AI71,IF($P$5="Professor6",AI72,IF($P$5="Professor7",AI73,IF($P$5="Professor8",AI74,IF($P$5="Professor9",0))))))))))))))))))</f>
        <v>2</v>
      </c>
      <c r="N8" s="61">
        <f>IF($P$5="Assistant1",T22,IF($P$5="Assistant2",T23,IF($P$5="Assistant3",T24,IF($P$5="Assistant4",T25,IF($P$5="Assistant5",T26,IF($P$5="Associate1",T28,IF($P$5="Associate2",T29,IF($P$5="Associate3",T30,IF($P$5="Associate4",T31,IF($P$5="Professor1",T33,IF($P$5="Professor2",T34,IF($P$5="Professor3",T35,IF($P$5="Professor4",T36,IF($P$5="Professor5",T37,IF($P$5="Professor6",T38,IF($P$5="Professor7",T39,IF($P$5="Professor8",T40,IF($P$5="Professor9",0))))))))))))))))))</f>
        <v>125900</v>
      </c>
      <c r="O8" s="52"/>
      <c r="P8" s="52" t="str">
        <f>CONCATENATE(L8,M8)</f>
        <v>Asst2</v>
      </c>
      <c r="Q8" s="52" t="str">
        <f>TEXT(P8,"0")</f>
        <v>Asst2</v>
      </c>
      <c r="R8" s="52"/>
      <c r="S8" s="52"/>
      <c r="T8" s="52"/>
    </row>
    <row r="9" spans="1:24" x14ac:dyDescent="0.35">
      <c r="A9" s="84"/>
      <c r="B9" s="85"/>
      <c r="C9" s="85"/>
      <c r="D9" s="85"/>
      <c r="E9" s="85"/>
      <c r="F9" s="85"/>
      <c r="G9" s="85"/>
      <c r="H9" s="85"/>
      <c r="I9" t="s">
        <v>91</v>
      </c>
      <c r="J9" s="73">
        <f t="shared" ref="J9:J17" si="0">IF(P9="Asst2",$E$23,IF(P9="Asst3",$E$24,IF(P9="Asst4",$E$25,IF(P9="Asst5",$E$26,IF(P9="Assoc1",$E$28,IF(P9="Assoc2",$E$29,IF(P9="Assoc3",$E$30,IF(P9="Assoc4",$E$31,IF(P9="Prof1",$E$33,IF(P9="Prof2",$E$34,IF(P9="Prof3",$E$35,IF(P9="Prof4",$E$36,IF(P9="Prof5",$E$37,IF(P9="Prof6",$E$38,IF(P9="Prof7",$E$39,IF(P9="Prof8",$E$40,IF(P9="Prof9",$E$41,0)))))))))))))))))</f>
        <v>0</v>
      </c>
      <c r="K9" s="73">
        <f>IF($P$5="Assistant1",AN56,IF($P$5="Assistant2",AN57,IF($P$5="Assistant3",AN58,IF($P$5="Assistant4",AN59,IF($P$5="Assistant5",AN60,IF($P$5="Associate1",AN62,IF($P$5="Associate2",AN63,IF($P$5="Associate3",AN64,IF($P$5="Associate4",AN65,IF($P$5="Professor1",AN67,IF($P$5="Professor2",AN68,IF($P$5="Professor3",AN69,IF($P$5="Professor4",AN70,IF($P$5="Professor5",AN71,IF($P$5="Professor6",AN72,IF($P$5="Professor7",AN73,IF($P$5="Professor8",AN74,IF($P$5="Professor9",0))))))))))))))))))</f>
        <v>0</v>
      </c>
      <c r="L9" s="94">
        <f>IF($P$5="Assistant1",AL56,IF($P$5="Assistant2",AL57,IF($P$5="Assistant3",AL58,IF($P$5="Assistant4",AL59,IF($P$5="Assistant5",AL60,IF($P$5="Associate1",AL62,IF($P$5="Associate2",AL63,IF($P$5="Associate3",AL64,IF($P$5="Associate4",AL65,IF($P$5="Professor1",AL67,IF($P$5="Professor2",AL68,IF($P$5="Professor3",AL69,IF($P$5="Professor4",AL70,IF($P$5="Professor5",AL71,IF($P$5="Professor6",AL72,IF($P$5="Professor7",AL73,IF($P$5="Professor8",AL74,IF($P$5="Professor9",0))))))))))))))))))</f>
        <v>0</v>
      </c>
      <c r="M9" s="94">
        <f>IF($P$5="Assistant1",AM56,IF($P$5="Assistant2",AM57,IF($P$5="Assistant3",AM58,IF($P$5="Assistant4",AM59,IF($P$5="Assistant5",AM60,IF($P$5="Associate1",AM62,IF($P$5="Associate2",AM63,IF($P$5="Associate3",AM64,IF($P$5="Associate4",AM65,IF($P$5="Professor1",AM67,IF($P$5="Professor2",AM68,IF($P$5="Professor3",AM69,IF($P$5="Professor4",AM70,IF($P$5="Professor5",AM71,IF($P$5="Professor6",AM72,IF($P$5="Professor7",AM73,IF($P$5="Professor8",AM74,IF($P$5="Professor9",0))))))))))))))))))</f>
        <v>0</v>
      </c>
      <c r="N9" s="76">
        <f>IF($P$5="Assistant1",U22,IF($P$5="Assistant2",U23,IF($P$5="Assistant3",U24,IF($P$5="Assistant4",U25,IF($P$5="Assistant5",U26,IF($P$5="Associate1",U28,IF($P$5="Associate2",U29,IF($P$5="Associate3",U30,IF($P$5="Associate4",U31,IF($P$5="Professor1",U33,IF($P$5="Professor2",U34,IF($P$5="Professor3",U35,IF($P$5="Professor4",U36,IF($P$5="Professor5",U37,IF($P$5="Professor6",U38,IF($P$5="Professor7",U39,IF($P$5="Professor8",U40,IF($P$5="Professor9",0))))))))))))))))))</f>
        <v>0</v>
      </c>
      <c r="O9" s="52"/>
      <c r="P9" s="52" t="str">
        <f t="shared" ref="P9:P17" si="1">CONCATENATE(L9,M9)</f>
        <v>00</v>
      </c>
      <c r="Q9" s="52"/>
      <c r="R9" s="52"/>
      <c r="S9" s="52"/>
      <c r="T9" s="52"/>
    </row>
    <row r="10" spans="1:24" x14ac:dyDescent="0.35">
      <c r="A10" s="84"/>
      <c r="B10" s="85"/>
      <c r="C10" s="85"/>
      <c r="D10" s="85"/>
      <c r="E10" s="85"/>
      <c r="F10" s="85"/>
      <c r="G10" s="85"/>
      <c r="H10" s="85"/>
      <c r="I10" t="s">
        <v>12</v>
      </c>
      <c r="J10" s="70">
        <f t="shared" si="0"/>
        <v>0</v>
      </c>
      <c r="K10" s="70">
        <f>IF($P$5="Assistant1",D56,IF($P$5="Assistant2",D57,IF($P$5="Assistant3",D58,IF($P$5="Assistant4",D59,IF($P$5="Assistant5",D60,IF($P$5="Associate1",D62,IF($P$5="Associate2",D63,IF($P$5="Associate3",D64,IF($P$5="Associate4",D65,IF($P$5="Professor1",D67,IF($P$5="Professor2",D68,IF($P$5="Professor3",D69,IF($P$5="Professor4",D70,IF($P$5="Professor5",D71,IF($P$5="Professor6",D72,IF($P$5="Professor7",D73,IF($P$5="Professor8",D74,IF($P$5="Professor9",0))))))))))))))))))</f>
        <v>2000</v>
      </c>
      <c r="L10" s="69" t="str">
        <f>IF($P$5="Assistant1",B56,IF($P$5="Assistant2",B57,IF($P$5="Assistant3",B58,IF($P$5="Assistant4",B59,IF($P$5="Assistant5",B60,IF($P$5="Associate1",B62,IF($P$5="Associate2",B63,IF($P$5="Associate3",B64,IF($P$5="Associate4",B65,IF($P$5="Professor1",B67,IF($P$5="Professor2",B68,IF($P$5="Professor3",B69,IF($P$5="Professor4",B70,IF($P$5="Professor5",B71,IF($P$5="Professor6",B72,IF($P$5="Professor7",B73,IF($P$5="Professor8",B74,IF($P$5="Professor9",0))))))))))))))))))</f>
        <v xml:space="preserve">Asst </v>
      </c>
      <c r="M10" s="62">
        <f>IF($P$5="Assistant1",C56,IF($P$5="Assistant2",C57,IF($P$5="Assistant3",C58,IF($P$5="Assistant4",C59,IF($P$5="Assistant5",C60,IF($P$5="Associate1",C62,IF($P$5="Associate2",C63,IF($P$5="Associate3",C64,IF($P$5="Associate4",C65,IF($P$5="Professor1",C67,IF($P$5="Professor2",C68,IF($P$5="Professor3",C69,IF($P$5="Professor4",C70,IF($P$5="Professor5",C71,IF($P$5="Professor6",C72,IF($P$5="Professor7",C73,IF($P$5="Professor8",C74,IF($P$5="Professor9",0))))))))))))))))))</f>
        <v>2</v>
      </c>
      <c r="N10" s="61">
        <f>IF($P$5="Assistant1",K22,IF($P$5="Assistant2",K23,IF($P$5="Assistant3",K24,IF($P$5="Assistant4",K25,IF($P$5="Assistant5",K26,IF($P$5="Associate1",K28,IF($P$5="Associate2",K29,IF($P$5="Associate3",K30,IF($P$5="Associate4",K31,IF($P$5="Professor1",K33,IF($P$5="Professor2",K34,IF($P$5="Professor3",K35,IF($P$5="Professor4",K36,IF($P$5="Professor5",K37,IF($P$5="Professor6",K38,IF($P$5="Professor7",K39,IF($P$5="Professor8",K40,IF($P$5="Professor9",0))))))))))))))))))</f>
        <v>127900</v>
      </c>
      <c r="O10" s="52"/>
      <c r="P10" s="52" t="str">
        <f t="shared" si="1"/>
        <v>Asst 2</v>
      </c>
      <c r="Q10" s="52"/>
      <c r="R10" s="52"/>
      <c r="S10" s="52"/>
      <c r="T10" s="52"/>
    </row>
    <row r="11" spans="1:24" x14ac:dyDescent="0.35">
      <c r="A11" s="84"/>
      <c r="B11" s="85"/>
      <c r="C11" s="85"/>
      <c r="D11" s="85"/>
      <c r="E11" s="85"/>
      <c r="F11" s="85"/>
      <c r="G11" s="85"/>
      <c r="H11" s="85"/>
      <c r="I11" t="s">
        <v>13</v>
      </c>
      <c r="J11" s="73">
        <f t="shared" si="0"/>
        <v>0</v>
      </c>
      <c r="K11" s="73">
        <f>IF($P$5="Assistant1",H56,IF($P$5="Assistant2",H57,IF($P$5="Assistant3",H58,IF($P$5="Assistant4",H59,IF($P$5="Assistant5",H60,IF($P$5="Associate1",H62,IF($P$5="Associate2",H63,IF($P$5="Associate3",H64,IF($P$5="Associate4",H65,IF($P$5="Professor1",H67,IF($P$5="Professor2",H68,IF($P$5="Professor3",H69,IF($P$5="Professor4",H70,IF($P$5="Professor5",H71,IF($P$5="Professor6",H72,IF($P$5="Professor7",H73,IF($P$5="Professor8",H74,IF($P$5="Professor9",0))))))))))))))))))</f>
        <v>4000</v>
      </c>
      <c r="L11" s="74" t="str">
        <f>IF($P$5="Assistant1",F56,IF($P$5="Assistant2",F57,IF($P$5="Assistant3",F58,IF($P$5="Assistant4",F59,IF($P$5="Assistant5",F60,IF($P$5="Associate1",F62,IF($P$5="Associate2",F63,IF($P$5="Associate3",F64,IF($P$5="Associate4",F65,IF($P$5="Professor1",F67,IF($P$5="Professor2",F68,IF($P$5="Professor3",F69,IF($P$5="Professor4",F70,IF($P$5="Professor5",F71,IF($P$5="Professor6",F72,IF($P$5="Professor7",F73,IF($P$5="Professor8",F74,IF($P$5="Professor9",0))))))))))))))))))</f>
        <v xml:space="preserve">Asst </v>
      </c>
      <c r="M11" s="75">
        <f>IF($P$5="Assistant1",G56,IF($P$5="Assistant2",G57,IF($P$5="Assistant3",G58,IF($P$5="Assistant4",G59,IF($P$5="Assistant5",G60,IF($P$5="Associate1",G62,IF($P$5="Associate2",G63,IF($P$5="Associate3",G64,IF($P$5="Associate4",G65,IF($P$5="Professor1",G67,IF($P$5="Professor2",G68,IF($P$5="Professor3",G69,IF($P$5="Professor4",G70,IF($P$5="Professor5",G71,IF($P$5="Professor6",G72,IF($P$5="Professor7",G73,IF($P$5="Professor8",G74,IF($P$5="Professor9",0))))))))))))))))))</f>
        <v>2</v>
      </c>
      <c r="N11" s="76">
        <f>IF($P$5="Assistant1",L22,IF($P$5="Assistant2",L23,IF($P$5="Assistant3",L24,IF($P$5="Assistant4",L25,IF($P$5="Assistant5",L26,IF($P$5="Associate1",L28,IF($P$5="Associate2",L29,IF($P$5="Associate3",L30,IF($P$5="Associate4",L31,IF($P$5="Professor1",L33,IF($P$5="Professor2",L34,IF($P$5="Professor3",L35,IF($P$5="Professor4",L36,IF($P$5="Professor5",L37,IF($P$5="Professor6",L38,IF($P$5="Professor7",L39,IF($P$5="Professor8",L40,IF($P$5="Professor9",0))))))))))))))))))</f>
        <v>129900</v>
      </c>
      <c r="O11" s="52"/>
      <c r="P11" s="52" t="str">
        <f t="shared" si="1"/>
        <v>Asst 2</v>
      </c>
      <c r="Q11" s="52"/>
      <c r="R11" s="52"/>
      <c r="S11" s="52"/>
      <c r="T11" s="52"/>
    </row>
    <row r="12" spans="1:24" x14ac:dyDescent="0.35">
      <c r="A12" s="84"/>
      <c r="B12" s="85"/>
      <c r="C12" s="85"/>
      <c r="D12" s="85"/>
      <c r="E12" s="85"/>
      <c r="F12" s="85"/>
      <c r="G12" s="85"/>
      <c r="H12" s="85"/>
      <c r="I12" t="s">
        <v>83</v>
      </c>
      <c r="J12" s="70">
        <f t="shared" si="0"/>
        <v>0</v>
      </c>
      <c r="K12" s="70">
        <f>IF($P$5="Assistant1",AB56,IF($P$5="Assistant2",AB57,IF($P$5="Assistant3",AB58,IF($P$5="Assistant4",AB59,IF($P$5="Assistant5",AB60,IF($P$5="Associate1",AB62,IF($P$5="Associate2",AB63,IF($P$5="Associate3",AB64,IF($P$5="Associate4",AB65,IF($P$5="Professor1",AB67,IF($P$5="Professor2",AB68,IF($P$5="Professor3",AB69,IF($P$5="Professor4",AB70,IF($P$5="Professor5",AB71,IF($P$5="Professor6",AB72,IF($P$5="Professor7",AB73,IF($P$5="Professor8",AB74,IF($P$5="Professor9",0))))))))))))))))))</f>
        <v>0</v>
      </c>
      <c r="L12" s="69">
        <f>IF($P$5="Assistant1",Z56,IF($P$5="Assistant2",Z57,IF($P$5="Assistant3",Z58,IF($P$5="Assistant4",Z59,IF($P$5="Assistant5",Z60,IF($P$5="Associate1",Z62,IF($P$5="Associate2",Z63,IF($P$5="Associate3",Z64,IF($P$5="Associate4",Z65,IF($P$5="Professor1",Z67,IF($P$5="Professor2",Z68,IF($P$5="Professor3",Z69,IF($P$5="Professor4",Z70,IF($P$5="Professor5",Z71,IF($P$5="Professor6",Z72,IF($P$5="Professor7",Z73,IF($P$5="Professor8",Z74,IF($P$5="Professor9",0))))))))))))))))))</f>
        <v>0</v>
      </c>
      <c r="M12" s="68">
        <f>IF($P$5="Assistant1",AA56,IF($P$5="Assistant2",AA57,IF($P$5="Assistant3",AA58,IF($P$5="Assistant4",AA59,IF($P$5="Assistant5",AA60,IF($P$5="Associate1",AA62,IF($P$5="Associate2",AA63,IF($P$5="Associate3",AA64,IF($P$5="Associate4",AA65,IF($P$5="Professor1",AA67,IF($P$5="Professor2",AA68,IF($P$5="Professor3",AA69,IF($P$5="Professor4",AA70,IF($P$5="Professor5",AA71,IF($P$5="Professor6",AA72,IF($P$5="Professor7",AA73,IF($P$5="Professor8",AA74,IF($P$5="Professor9",0))))))))))))))))))</f>
        <v>0</v>
      </c>
      <c r="N12" s="61">
        <f>IF($P$5="Assistant1",M22,IF($P$5="Assistant2",M23,IF($P$5="Assistant3",M24,IF($P$5="Assistant4",M25,IF($P$5="Assistant5",M26,IF($P$5="Associate1",M28,IF($P$5="Associate2",M29,IF($P$5="Associate3",M30,IF($P$5="Associate4",M31,IF($P$5="Professor1",M33,IF($P$5="Professor2",M34,IF($P$5="Professor3",M35,IF($P$5="Professor4",M36,IF($P$5="Professor5",M37,IF($P$5="Professor6",M38,IF($P$5="Professor7",M39,IF($P$5="Professor8",M40,IF($P$5="Professor9",0))))))))))))))))))</f>
        <v>0</v>
      </c>
      <c r="O12" s="52"/>
      <c r="P12" s="52" t="str">
        <f t="shared" si="1"/>
        <v>00</v>
      </c>
      <c r="Q12" s="52"/>
      <c r="R12" s="52"/>
      <c r="S12" s="52"/>
      <c r="T12" s="52"/>
    </row>
    <row r="13" spans="1:24" x14ac:dyDescent="0.35">
      <c r="A13" s="84"/>
      <c r="B13" s="85"/>
      <c r="C13" s="85"/>
      <c r="D13" s="85"/>
      <c r="E13" s="85"/>
      <c r="F13" s="85"/>
      <c r="G13" s="85"/>
      <c r="H13" s="85"/>
      <c r="I13" t="s">
        <v>84</v>
      </c>
      <c r="J13" s="73">
        <f t="shared" si="0"/>
        <v>0</v>
      </c>
      <c r="K13" s="73">
        <f>IF($P$5="Assistant1",AF56,IF($P$5="Assistant2",AF57,IF($P$5="Assistant3",AF58,IF($P$5="Assistant4",AF59,IF($P$5="Assistant5",AF60,IF($P$5="Associate1",AF62,IF($P$5="Associate2",AF63,IF($P$5="Associate3",AF64,IF($P$5="Associate4",AF65,IF($P$5="Professor1",AF67,IF($P$5="Professor2",AF68,IF($P$5="Professor3",AF69,IF($P$5="Professor4",AF70,IF($P$5="Professor5",AF71,IF($P$5="Professor6",AF72,IF($P$5="Professor7",AF73,IF($P$5="Professor8",AF74,IF($P$5="Professor9",0))))))))))))))))))</f>
        <v>0</v>
      </c>
      <c r="L13" s="74">
        <f>IF($P$5="Assistant1",AD56,IF($P$5="Assistant2",AD57,IF($P$5="Assistant3",AD58,IF($P$5="Assistant4",AD59,IF($P$5="Assistant5",AD60,IF($P$5="Associate1",AD62,IF($P$5="Associate2",AD63,IF($P$5="Associate3",AD64,IF($P$5="Associate4",AD65,IF($P$5="Professor1",AD67,IF($P$5="Professor2",AD68,IF($P$5="Professor3",AD69,IF($P$5="Professor4",AD70,IF($P$5="Professor5",AD71,IF($P$5="Professor6",AD72,IF($P$5="Professor7",AD73,IF($P$5="Professor8",AD74,IF($P$5="Professor9",0))))))))))))))))))</f>
        <v>0</v>
      </c>
      <c r="M13" s="77">
        <f>IF($P$5="Assistant1",AE56,IF($P$5="Assistant2",AE57,IF($P$5="Assistant3",AE58,IF($P$5="Assistant4",AE59,IF($P$5="Assistant5",AE60,IF($P$5="Associate1",AE62,IF($P$5="Associate2",AE63,IF($P$5="Associate3",AE64,IF($P$5="Associate4",AE65,IF($P$5="Professor1",AE67,IF($P$5="Professor2",AE68,IF($P$5="Professor3",AE69,IF($P$5="Professor4",AE70,IF($P$5="Professor5",AE71,IF($P$5="Professor6",AE72,IF($P$5="Professor7",AE73,IF($P$5="Professor8",AE74,IF($P$5="Professor9",0))))))))))))))))))</f>
        <v>0</v>
      </c>
      <c r="N13" s="76">
        <f>IF($P$5="Assistant1",N22,IF($P$5="Assistant2",N23,IF($P$5="Assistant3",N24,IF($P$5="Assistant4",N25,IF($P$5="Assistant5",N26,IF($P$5="Associate1",N28,IF($P$5="Associate2",N29,IF($P$5="Associate3",N30,IF($P$5="Associate4",N31,IF($P$5="Professor1",N33,IF($P$5="Professor2",N34,IF($P$5="Professor3",N35,IF($P$5="Professor4",N36,IF($P$5="Professor5",N37,IF($P$5="Professor6",N38,IF($P$5="Professor7",N39,IF($P$5="Professor8",N40,IF($P$5="Professor9",0))))))))))))))))))</f>
        <v>0</v>
      </c>
      <c r="O13" s="52"/>
      <c r="P13" s="52" t="str">
        <f t="shared" si="1"/>
        <v>00</v>
      </c>
      <c r="Q13" s="52"/>
      <c r="R13" s="52"/>
      <c r="S13" s="52"/>
      <c r="T13" s="52"/>
    </row>
    <row r="14" spans="1:24" x14ac:dyDescent="0.35">
      <c r="A14" s="84"/>
      <c r="B14" s="85"/>
      <c r="C14" s="85"/>
      <c r="D14" s="85"/>
      <c r="E14" s="85"/>
      <c r="F14" s="85"/>
      <c r="G14" s="85"/>
      <c r="H14" s="85"/>
      <c r="I14" t="s">
        <v>27</v>
      </c>
      <c r="J14" s="72">
        <f t="shared" si="0"/>
        <v>131900</v>
      </c>
      <c r="K14" s="72">
        <f>IF($P$5="Assistant1",L56,IF($P$5="Assistant2",L57,IF($P$5="Assistant3",L58,IF($P$5="Assistant4",L59,IF($P$5="Assistant5",L60,IF($P$5="Associate1",L62,IF($P$5="Associate2",L63,IF($P$5="Associate3",L64,IF($P$5="Associate4",L65,IF($P$5="Professor1",L67,IF($P$5="Professor2",L68,IF($P$5="Professor3",L69,IF($P$5="Professor4",L70,IF($P$5="Professor5",L71,IF($P$5="Professor6",L72,IF($P$5="Professor7",L73,IF($P$5="Professor8",L74,IF($P$5="Professor9",0))))))))))))))))))</f>
        <v>0</v>
      </c>
      <c r="L14" s="71" t="str">
        <f>IF($P$5="Assistant1",J56,IF($P$5="Assistant2",J57,IF($P$5="Assistant3",J58,IF($P$5="Assistant4",J59,IF($P$5="Assistant5",J60,IF($P$5="Associate1",J62,IF($P$5="Associate2",J63,IF($P$5="Associate3",J64,IF($P$5="Associate4",J65,IF($P$5="Professor1",J67,IF($P$5="Professor2",J68,IF($P$5="Professor3",J69,IF($P$5="Professor4",J70,IF($P$5="Professor5",J71,IF($P$5="Professor6",J72,IF($P$5="Professor7",J73,IF($P$5="Professor8",J74,IF($P$5="Professor9",0))))))))))))))))))</f>
        <v>Asst</v>
      </c>
      <c r="M14" s="63">
        <f>IF($P$5="Assistant1",K56,IF($P$5="Assistant2",K57,IF($P$5="Assistant3",K58,IF($P$5="Assistant4",K59,IF($P$5="Assistant5",K60,IF($P$5="Associate1",K62,IF($P$5="Associate2",K63,IF($P$5="Associate3",K64,IF($P$5="Associate4",K65,IF($P$5="Professor1",K67,IF($P$5="Professor2",K68,IF($P$5="Professor3",K69,IF($P$5="Professor4",K70,IF($P$5="Professor5",K71,IF($P$5="Professor6",K72,IF($P$5="Professor7",K73,IF($P$5="Professor8",K74,IF($P$5="Professor9",0))))))))))))))))))</f>
        <v>3</v>
      </c>
      <c r="N14" s="61">
        <f>IF($P$5="Assistant1",O22,IF($P$5="Assistant2",O23,IF($P$5="Assistant3",O24,IF($P$5="Assistant4",O25,IF($P$5="Assistant5",O26,IF($P$5="Associate1",O28,IF($P$5="Associate2",O29,IF($P$5="Associate3",O30,IF($P$5="Associate4",O31,IF($P$5="Professor1",O33,IF($P$5="Professor2",O34,IF($P$5="Professor3",O35,IF($P$5="Professor4",O36,IF($P$5="Professor5",O37,IF($P$5="Professor6",O38,IF($P$5="Professor7",O39,IF($P$5="Professor8",O40,IF($P$5="Professor9",0))))))))))))))))))</f>
        <v>131900</v>
      </c>
      <c r="O14" s="52"/>
      <c r="P14" s="52" t="str">
        <f t="shared" si="1"/>
        <v>Asst3</v>
      </c>
      <c r="Q14" s="52"/>
      <c r="R14" s="52"/>
      <c r="S14" s="52"/>
      <c r="T14" s="52"/>
    </row>
    <row r="15" spans="1:24" x14ac:dyDescent="0.35">
      <c r="A15" s="84"/>
      <c r="B15" s="85"/>
      <c r="C15" s="85"/>
      <c r="D15" s="85"/>
      <c r="E15" s="85"/>
      <c r="F15" s="85"/>
      <c r="G15" s="85"/>
      <c r="H15" s="85"/>
      <c r="I15" t="s">
        <v>28</v>
      </c>
      <c r="J15" s="73">
        <f t="shared" si="0"/>
        <v>131900</v>
      </c>
      <c r="K15" s="73">
        <f>IF($P$5="Assistant1",P56,IF($P$5="Assistant2",P57,IF($P$5="Assistant3",P58,IF($P$5="Assistant4",P59,IF($P$5="Assistant5",P60,IF($P$5="Associate1",P62,IF($P$5="Associate2",P63,IF($P$5="Associate3",P64,IF($P$5="Associate4",P65,IF($P$5="Professor1",P67,IF($P$5="Professor2",P68,IF($P$5="Professor3",P69,IF($P$5="Professor4",P70,IF($P$5="Professor5",P71,IF($P$5="Professor6",P72,IF($P$5="Professor7",P73,IF($P$5="Professor8",P74,IF($P$5="Professor9",0))))))))))))))))))</f>
        <v>2200</v>
      </c>
      <c r="L15" s="74" t="str">
        <f>IF($P$5="Assistant1",N56,IF($P$5="Assistant2",N57,IF($P$5="Assistant3",N58,IF($P$5="Assistant4",N59,IF($P$5="Assistant5",N60,IF($P$5="Associate1",N62,IF($P$5="Associate2",N63,IF($P$5="Associate3",N64,IF($P$5="Associate4",N65,IF($P$5="Professor1",N67,IF($P$5="Professor2",N68,IF($P$5="Professor3",N69,IF($P$5="Professor4",N70,IF($P$5="Professor5",N71,IF($P$5="Professor6",N72,IF($P$5="Professor7",N73,IF($P$5="Professor8",N74,IF($P$5="Professor9",0))))))))))))))))))</f>
        <v>Asst</v>
      </c>
      <c r="M15" s="75">
        <f>IF($P$5="Assistant1",O56,IF($P$5="Assistant2",O57,IF($P$5="Assistant3",O58,IF($P$5="Assistant4",O59,IF($P$5="Assistant5",O60,IF($P$5="Associate1",O62,IF($P$5="Associate2",O63,IF($P$5="Associate3",O64,IF($P$5="Associate4",O65,IF($P$5="Professor1",O67,IF($P$5="Professor2",O68,IF($P$5="Professor3",O69,IF($P$5="Professor4",O70,IF($P$5="Professor5",O71,IF($P$5="Professor6",O72,IF($P$5="Professor7",O73,IF($P$5="Professor8",O74,IF($P$5="Professor9",0))))))))))))))))))</f>
        <v>3</v>
      </c>
      <c r="N15" s="76">
        <f>IF($P$5="Assistant1",P22,IF($P$5="Assistant2",P23,IF($P$5="Assistant3",P24,IF($P$5="Assistant4",P25,IF($P$5="Assistant5",P26,IF($P$5="Associate1",P28,IF($P$5="Associate2",P29,IF($P$5="Associate3",P30,IF($P$5="Associate4",P31,IF($P$5="Professor1",P33,IF($P$5="Professor2",P34,IF($P$5="Professor3",P35,IF($P$5="Professor4",P36,IF($P$5="Professor5",P37,IF($P$5="Professor6",P38,IF($P$5="Professor7",P39,IF($P$5="Professor8",P40,IF($P$5="Professor9",0))))))))))))))))))</f>
        <v>134100</v>
      </c>
      <c r="O15" s="52"/>
      <c r="P15" s="52" t="str">
        <f t="shared" si="1"/>
        <v>Asst3</v>
      </c>
      <c r="Q15" s="52"/>
      <c r="R15" s="52"/>
      <c r="S15" s="52"/>
      <c r="T15" s="52"/>
    </row>
    <row r="16" spans="1:24" x14ac:dyDescent="0.35">
      <c r="A16" s="84"/>
      <c r="B16" s="85"/>
      <c r="C16" s="85"/>
      <c r="D16" s="85"/>
      <c r="E16" s="85"/>
      <c r="F16" s="85"/>
      <c r="G16" s="85"/>
      <c r="H16" s="85"/>
      <c r="I16" t="s">
        <v>51</v>
      </c>
      <c r="J16" s="72">
        <f t="shared" si="0"/>
        <v>0</v>
      </c>
      <c r="K16" s="72">
        <f>IF($P$5="Assistant1",T56,IF($P$5="Assistant2",T57,IF($P$5="Assistant3",T58,IF($P$5="Assistant4",T59,IF($P$5="Assistant5",T60,IF($P$5="Associate1",T62,IF($P$5="Associate2",T63,IF($P$5="Associate3",T64,IF($P$5="Associate4",T65,IF($P$5="Professor1",T67,IF($P$5="Professor2",T68,IF($P$5="Professor3",T69,IF($P$5="Professor4",T70,IF($P$5="Professor5",T71,IF($P$5="Professor6",T72,IF($P$5="Professor7",T73,IF($P$5="Professor8",T74,IF($P$5="Professor9",0))))))))))))))))))</f>
        <v>0</v>
      </c>
      <c r="L16" s="71">
        <f>IF($P$5="Assistant1",R56,IF($P$5="Assistant2",R57,IF($P$5="Assistant3",R58,IF($P$5="Assistant4",R59,IF($P$5="Assistant5",R60,IF($P$5="Associate1",R62,IF($P$5="Associate2",R63,IF($P$5="Associate3",R64,IF($P$5="Associate4",R65,IF($P$5="Professor1",R67,IF($P$5="Professor2",R68,IF($P$5="Professor3",R69,IF($P$5="Professor4",R70,IF($P$5="Professor5",R71,IF($P$5="Professor6",R72,IF($P$5="Professor7",R73,IF($P$5="Professor8",R74,IF($P$5="Professor9",0))))))))))))))))))</f>
        <v>0</v>
      </c>
      <c r="M16" s="63">
        <f>IF($P$5="Assistant1",S56,IF($P$5="Assistant2",S57,IF($P$5="Assistant3",S58,IF($P$5="Assistant4",S59,IF($P$5="Assistant5",S60,IF($P$5="Associate1",S62,IF($P$5="Associate2",S63,IF($P$5="Associate3",S64,IF($P$5="Associate4",S65,IF($P$5="Professor1",S67,IF($P$5="Professor2",S68,IF($P$5="Professor3",S69,IF($P$5="Professor4",S70,IF($P$5="Professor5",S71,IF($P$5="Professor6",S72,IF($P$5="Professor7",S73,IF($P$5="Professor8",S74,IF($P$5="Professor9",0))))))))))))))))))</f>
        <v>0</v>
      </c>
      <c r="N16" s="61">
        <f>IF($P$5="Assistant1",Q22,IF($P$5="Assistant2",Q23,IF($P$5="Assistant3",Q24,IF($P$5="Assistant4",Q25,IF($P$5="Assistant5",Q26,IF($P$5="Associate1",Q28,IF($P$5="Associate2",Q29,IF($P$5="Associate3",Q30,IF($P$5="Associate4",Q31,IF($P$5="Professor1",Q33,IF($P$5="Professor2",Q34,IF($P$5="Professor3",Q35,IF($P$5="Professor4",Q36,IF($P$5="Professor5",Q37,IF($P$5="Professor6",Q38,IF($P$5="Professor7",Q39,IF($P$5="Professor8",Q40,IF($P$5="Professor9",0))))))))))))))))))</f>
        <v>0</v>
      </c>
      <c r="O16" s="52"/>
      <c r="P16" s="52" t="str">
        <f t="shared" si="1"/>
        <v>00</v>
      </c>
      <c r="Q16" s="52"/>
      <c r="R16" s="52"/>
      <c r="S16" s="52"/>
      <c r="T16" s="52"/>
    </row>
    <row r="17" spans="1:21" x14ac:dyDescent="0.35">
      <c r="A17" s="84"/>
      <c r="B17" s="85"/>
      <c r="C17" s="85"/>
      <c r="D17" s="85"/>
      <c r="E17" s="85"/>
      <c r="F17" s="85"/>
      <c r="G17" s="85"/>
      <c r="H17" s="85"/>
      <c r="I17" t="s">
        <v>52</v>
      </c>
      <c r="J17" s="73">
        <f t="shared" si="0"/>
        <v>0</v>
      </c>
      <c r="K17" s="73">
        <f>IF($P$5="Assistant1",X56,IF($P$5="Assistant2",X57,IF($P$5="Assistant3",X58,IF($P$5="Assistant4",X59,IF($P$5="Assistant5",X60,IF($P$5="Associate1",X62,IF($P$5="Associate2",X63,IF($P$5="Associate3",X64,IF($P$5="Associate4",X65,IF($P$5="Professor1",X66,IF($P$5="Professor2",X67,IF($P$5="Professor3",X68,IF($P$5="Professor4",X69,IF($P$5="Professor5",X70,IF($P$5="Professor6",X71,IF($P$5="Professor7",X72,IF($P$5="Professor8",X73,IF($P$5="Professor9",0))))))))))))))))))</f>
        <v>0</v>
      </c>
      <c r="L17" s="74">
        <f>IF($P$5="Assistant1",V56,IF($P$5="Assistant2",V57,IF($P$5="Assistant3",V58,IF($P$5="Assistant4",V59,IF($P$5="Assistant5",V60,IF($P$5="Associate1",V62,IF($P$5="Associate2",V63,IF($P$5="Associate3",V64,IF($P$5="Associate4",V65,IF($P$5="Professor1",V66,IF($P$5="Professor2",V67,IF($P$5="Professor3",V68,IF($P$5="Professor4",V69,IF($P$5="Professor5",V70,IF($P$5="Professor6",V71,IF($P$5="Professor7",V72,IF($P$5="Professor8",V73,IF($P$5="Professor9",0))))))))))))))))))</f>
        <v>0</v>
      </c>
      <c r="M17" s="75">
        <f>IF($P$5="Assistant1",W56,IF($P$5="Assistant2",W57,IF($P$5="Assistant3",W58,IF($P$5="Assistant4",W59,IF($P$5="Assistant5",W60,IF($P$5="Associate1",W62,IF($P$5="Associate2",W63,IF($P$5="Associate3",W64,IF($P$5="Associate4",W65,IF($P$5="Professor1",W66,IF($P$5="Professor2",W67,IF($P$5="Professor3",W68,IF($P$5="Professor4",W69,IF($P$5="Professor5",W70,IF($P$5="Professor6",W71,IF($P$5="Professor7",W72,IF($P$5="Professor8",W73,IF($P$5="Professor9",0))))))))))))))))))</f>
        <v>0</v>
      </c>
      <c r="N17" s="76">
        <f>IF($P$5="Assistant1",R22,IF($P$5="Assistant2",R23,IF($P$5="Assistant3",R24,IF($P$5="Assistant4",R25,IF($P$5="Assistant5",R26,IF($P$5="Associate1",R28,IF($P$5="Associate2",R29,IF($P$5="Associate3",R30,IF($P$5="Associate4",R31,IF($P$5="Professor1",R33,IF($P$5="Professor2",R34,IF($P$5="Professor3",R35,IF($P$5="Professor4",R36,IF($P$5="Professor5",R37,IF($P$5="Professor6",R38,IF($P$5="Professor7",R39,IF($P$5="Professor8",R40,IF($P$5="Professor9",0))))))))))))))))))</f>
        <v>0</v>
      </c>
      <c r="O17" s="52"/>
      <c r="P17" s="52" t="str">
        <f t="shared" si="1"/>
        <v>00</v>
      </c>
      <c r="Q17" s="52"/>
      <c r="R17" s="52"/>
      <c r="S17" s="52"/>
      <c r="T17" s="52"/>
    </row>
    <row r="18" spans="1:21" x14ac:dyDescent="0.35">
      <c r="A18" s="1"/>
      <c r="B18" s="84"/>
      <c r="C18" s="84"/>
      <c r="D18" s="84"/>
      <c r="E18" s="3"/>
      <c r="F18" s="3"/>
      <c r="G18" s="4"/>
      <c r="H18" s="4"/>
      <c r="I18" s="4"/>
      <c r="N18" s="31"/>
    </row>
    <row r="19" spans="1:21" hidden="1" x14ac:dyDescent="0.35">
      <c r="A19" s="8"/>
      <c r="B19" s="9"/>
      <c r="C19" s="84" t="s">
        <v>0</v>
      </c>
      <c r="D19" s="10"/>
      <c r="E19" s="24"/>
      <c r="F19" s="24"/>
      <c r="G19" s="4"/>
      <c r="H19" s="11"/>
      <c r="I19" s="4"/>
      <c r="K19" s="96" t="s">
        <v>88</v>
      </c>
      <c r="L19" s="96"/>
      <c r="M19" s="96" t="s">
        <v>87</v>
      </c>
      <c r="N19" s="96"/>
      <c r="O19" s="96" t="s">
        <v>18</v>
      </c>
      <c r="P19" s="96"/>
      <c r="Q19" s="96" t="s">
        <v>19</v>
      </c>
      <c r="R19" s="96"/>
      <c r="T19" s="96" t="s">
        <v>89</v>
      </c>
      <c r="U19" s="96"/>
    </row>
    <row r="20" spans="1:21" hidden="1" x14ac:dyDescent="0.35">
      <c r="A20" s="12" t="s">
        <v>1</v>
      </c>
      <c r="B20" s="13" t="s">
        <v>2</v>
      </c>
      <c r="C20" s="13" t="s">
        <v>2</v>
      </c>
      <c r="D20" s="14"/>
      <c r="E20" s="14" t="s">
        <v>3</v>
      </c>
      <c r="F20" s="14"/>
      <c r="G20" s="4"/>
      <c r="H20" s="15"/>
      <c r="I20" s="4"/>
      <c r="K20" s="86" t="s">
        <v>12</v>
      </c>
      <c r="L20" s="86" t="s">
        <v>13</v>
      </c>
      <c r="M20" s="86" t="s">
        <v>12</v>
      </c>
      <c r="N20" s="86" t="s">
        <v>13</v>
      </c>
      <c r="O20" s="86" t="s">
        <v>21</v>
      </c>
      <c r="P20" s="86" t="s">
        <v>22</v>
      </c>
      <c r="Q20" s="28" t="s">
        <v>21</v>
      </c>
      <c r="R20" s="28" t="s">
        <v>20</v>
      </c>
      <c r="T20" s="88" t="s">
        <v>88</v>
      </c>
      <c r="U20" s="89" t="s">
        <v>87</v>
      </c>
    </row>
    <row r="21" spans="1:21" hidden="1" x14ac:dyDescent="0.35">
      <c r="A21" s="5"/>
      <c r="B21" s="6"/>
      <c r="C21" s="7"/>
      <c r="D21" s="16"/>
      <c r="E21" s="16"/>
      <c r="F21" s="16"/>
      <c r="G21" s="4"/>
      <c r="H21" s="4"/>
      <c r="I21" s="4"/>
      <c r="T21" s="44"/>
      <c r="U21" s="40"/>
    </row>
    <row r="22" spans="1:21" hidden="1" x14ac:dyDescent="0.35">
      <c r="A22" s="8" t="s">
        <v>4</v>
      </c>
      <c r="B22" s="7">
        <v>1</v>
      </c>
      <c r="C22" s="17">
        <v>2</v>
      </c>
      <c r="D22" s="4"/>
      <c r="E22" s="44">
        <v>120300</v>
      </c>
      <c r="F22" s="40"/>
      <c r="G22" s="19"/>
      <c r="I22" s="4"/>
      <c r="K22" s="25">
        <f>MROUND(E23+(E24-E23)/3,100)+$J$5</f>
        <v>127900</v>
      </c>
      <c r="L22" s="25">
        <f>MROUND(E23+(2*(E24-E23))/3,100)+$J$5</f>
        <v>129900</v>
      </c>
      <c r="M22" s="25"/>
      <c r="N22" s="25"/>
      <c r="O22" s="25">
        <f>MROUND(E24+$J$5,100)</f>
        <v>131900</v>
      </c>
      <c r="P22" s="25">
        <f>MROUND(E24+(E25-E24)/3,100)+$J$5</f>
        <v>134100</v>
      </c>
      <c r="T22" s="39">
        <f>E23+$J$5</f>
        <v>125900</v>
      </c>
      <c r="U22" s="40"/>
    </row>
    <row r="23" spans="1:21" hidden="1" x14ac:dyDescent="0.35">
      <c r="A23" s="8" t="s">
        <v>5</v>
      </c>
      <c r="B23" s="7">
        <v>2</v>
      </c>
      <c r="C23" s="17">
        <v>2</v>
      </c>
      <c r="D23" s="4"/>
      <c r="E23" s="44">
        <v>125900</v>
      </c>
      <c r="F23" s="40"/>
      <c r="G23" s="19"/>
      <c r="I23" s="4"/>
      <c r="K23" s="25">
        <f>MROUND(E24+(E25-E24)/3,100)+$J$5</f>
        <v>134100</v>
      </c>
      <c r="L23" s="25">
        <f>MROUND(E24+(2*(E25-E24))/3,100)+$J$5</f>
        <v>136400</v>
      </c>
      <c r="M23" s="25"/>
      <c r="N23" s="25"/>
      <c r="O23" s="25">
        <f>MROUND(E25+$J$5,100)</f>
        <v>138600</v>
      </c>
      <c r="P23" s="25">
        <f>MROUND(E25+(E26-E25)/3,100)+$J$5</f>
        <v>140600</v>
      </c>
      <c r="T23" s="39">
        <f>E24+$J$5</f>
        <v>131900</v>
      </c>
      <c r="U23" s="40"/>
    </row>
    <row r="24" spans="1:21" hidden="1" x14ac:dyDescent="0.35">
      <c r="A24" s="20" t="str">
        <f>"(1300)"</f>
        <v>(1300)</v>
      </c>
      <c r="B24" s="7">
        <v>3</v>
      </c>
      <c r="C24" s="17">
        <v>2</v>
      </c>
      <c r="D24" s="4"/>
      <c r="E24" s="44">
        <v>131900</v>
      </c>
      <c r="F24" s="40"/>
      <c r="G24" s="19"/>
      <c r="I24" s="4"/>
      <c r="K24" s="25">
        <f>MROUND(E25+(E26-E25)/3,100)+$J$5</f>
        <v>140600</v>
      </c>
      <c r="L24" s="25">
        <f>MROUND(E25+(2*(E26-E25))/3,100)+$J$5</f>
        <v>142700</v>
      </c>
      <c r="M24" s="25"/>
      <c r="N24" s="25"/>
      <c r="O24" s="25">
        <f>MROUND(E26+$J$5,100)</f>
        <v>144700</v>
      </c>
      <c r="P24" s="30">
        <f>MROUND(E26+(E29-E26)/3,100)+$J$5</f>
        <v>146600</v>
      </c>
      <c r="T24" s="39">
        <f>E25+$J$5</f>
        <v>138600</v>
      </c>
      <c r="U24" s="40"/>
    </row>
    <row r="25" spans="1:21" hidden="1" x14ac:dyDescent="0.35">
      <c r="A25" s="8"/>
      <c r="B25" s="7">
        <v>4</v>
      </c>
      <c r="C25" s="17">
        <v>2</v>
      </c>
      <c r="D25" s="4"/>
      <c r="E25" s="44">
        <v>138600</v>
      </c>
      <c r="F25" s="40"/>
      <c r="G25" s="19"/>
      <c r="I25" s="4"/>
      <c r="K25" s="30">
        <f>MROUND(E26+(E29-E26)/3,100)+$J$5</f>
        <v>146600</v>
      </c>
      <c r="L25" s="30">
        <f>MROUND(E26+(2*(E29-E26))/3,100)+$J$5</f>
        <v>148600</v>
      </c>
      <c r="M25" s="30">
        <f>MROUND(E28+(E29-E28)/3,100)+$J$5</f>
        <v>146700</v>
      </c>
      <c r="N25" s="30">
        <f>MROUND(E28+(2*(E29-E28))/3,100)+$J$5</f>
        <v>148600</v>
      </c>
      <c r="O25" s="25"/>
      <c r="Q25" s="25">
        <f>MROUND(E29+$J$5,100)</f>
        <v>150500</v>
      </c>
      <c r="R25" s="25">
        <f>MROUND(E29+(E30-E29)/3,100)+$J$5</f>
        <v>152400</v>
      </c>
      <c r="T25" s="39">
        <f>E26+$J$5</f>
        <v>144700</v>
      </c>
      <c r="U25" s="40">
        <f>E28+$J$5</f>
        <v>144800</v>
      </c>
    </row>
    <row r="26" spans="1:21" hidden="1" x14ac:dyDescent="0.35">
      <c r="A26" s="8"/>
      <c r="B26" s="7">
        <v>5</v>
      </c>
      <c r="C26" s="17">
        <v>2</v>
      </c>
      <c r="D26" s="4"/>
      <c r="E26" s="44">
        <v>144700</v>
      </c>
      <c r="F26" s="40"/>
      <c r="G26" s="19"/>
      <c r="H26" s="39"/>
      <c r="I26" s="4"/>
      <c r="K26" s="78"/>
      <c r="L26" s="78"/>
      <c r="M26" s="30">
        <f>MROUND(E29+(E30-E29)/3,100)+$J$5</f>
        <v>152400</v>
      </c>
      <c r="N26" s="30">
        <f>MROUND(E29+(2*(E30-E29))/3,100)+$J$5</f>
        <v>154400</v>
      </c>
      <c r="O26" s="25"/>
      <c r="Q26" s="25">
        <f>MROUND(E30+$J$5,100)</f>
        <v>156300</v>
      </c>
      <c r="R26" s="25">
        <f>MROUND(E30+(E31-E30)/3,100)+$J$5</f>
        <v>158200</v>
      </c>
      <c r="T26" s="39"/>
      <c r="U26" s="40">
        <f>E29+$J$5</f>
        <v>150500</v>
      </c>
    </row>
    <row r="27" spans="1:21" hidden="1" x14ac:dyDescent="0.35">
      <c r="A27" s="8"/>
      <c r="B27" s="7" t="s">
        <v>6</v>
      </c>
      <c r="C27" s="17"/>
      <c r="D27" s="4"/>
      <c r="E27" s="44"/>
      <c r="F27" s="40"/>
      <c r="G27" s="19"/>
      <c r="H27" s="39"/>
      <c r="I27" s="4"/>
      <c r="T27" s="44"/>
      <c r="U27" s="40"/>
    </row>
    <row r="28" spans="1:21" hidden="1" x14ac:dyDescent="0.35">
      <c r="A28" s="8" t="s">
        <v>7</v>
      </c>
      <c r="B28" s="7">
        <v>1</v>
      </c>
      <c r="C28" s="17">
        <v>2</v>
      </c>
      <c r="D28" s="4"/>
      <c r="E28" s="44">
        <v>144800</v>
      </c>
      <c r="F28" s="40"/>
      <c r="G28" s="19"/>
      <c r="H28" s="39"/>
      <c r="I28" s="4"/>
      <c r="K28" s="25">
        <f>MROUND(E29+(E30-E29)/3,100)+$J$5</f>
        <v>152400</v>
      </c>
      <c r="L28" s="25">
        <f>MROUND(E29+(2*(E30-E29))/3,100)+$J$5</f>
        <v>154400</v>
      </c>
      <c r="M28" s="25"/>
      <c r="N28" s="25"/>
      <c r="O28" s="25">
        <f>MROUND(E30+$J$5,100)</f>
        <v>156300</v>
      </c>
      <c r="P28" s="25">
        <f>MROUND(E30+(E31-E30)/3,100)+$J$5</f>
        <v>158200</v>
      </c>
      <c r="T28" s="44">
        <f>E29+$J$5</f>
        <v>150500</v>
      </c>
      <c r="U28" s="40"/>
    </row>
    <row r="29" spans="1:21" hidden="1" x14ac:dyDescent="0.35">
      <c r="A29" s="8" t="s">
        <v>5</v>
      </c>
      <c r="B29" s="7">
        <v>2</v>
      </c>
      <c r="C29" s="17">
        <v>2</v>
      </c>
      <c r="D29" s="4"/>
      <c r="E29" s="44">
        <v>150500</v>
      </c>
      <c r="F29" s="40"/>
      <c r="G29" s="19"/>
      <c r="H29" s="39"/>
      <c r="I29" s="4"/>
      <c r="K29" s="25">
        <f>MROUND(E30+(E31-E30)/3,100)+$J$5</f>
        <v>158200</v>
      </c>
      <c r="L29" s="25">
        <f>MROUND(E30+(2*(E31-E30))/3,100)+$J$5</f>
        <v>160200</v>
      </c>
      <c r="M29" s="25"/>
      <c r="N29" s="25"/>
      <c r="O29" s="25">
        <f>MROUND(E31+$J$5,100)</f>
        <v>162100</v>
      </c>
      <c r="P29" s="30">
        <f>MROUND(E31+(E34-E31)/3,100)+$J$5</f>
        <v>164600</v>
      </c>
      <c r="T29" s="44">
        <f>E30+$J$5</f>
        <v>156300</v>
      </c>
      <c r="U29" s="40"/>
    </row>
    <row r="30" spans="1:21" hidden="1" x14ac:dyDescent="0.35">
      <c r="A30" s="20" t="s">
        <v>8</v>
      </c>
      <c r="B30" s="7">
        <v>3</v>
      </c>
      <c r="C30" s="17">
        <v>2</v>
      </c>
      <c r="D30" s="4"/>
      <c r="E30" s="44">
        <v>156300</v>
      </c>
      <c r="F30" s="40"/>
      <c r="G30" s="3"/>
      <c r="H30" s="39"/>
      <c r="I30" s="4"/>
      <c r="K30" s="30">
        <f>MROUND(E31+(E34-E31)/3,100)+$J$5</f>
        <v>164600</v>
      </c>
      <c r="L30" s="30">
        <f>MROUND(E31+(2*(E34-E31))/3,100)+$J$5</f>
        <v>167000</v>
      </c>
      <c r="M30" s="30">
        <f>MROUND(E33+(E34-E33)/3,100)+$J$5</f>
        <v>164600</v>
      </c>
      <c r="N30" s="30">
        <f>MROUND(E33+(2*(E34-E33))/3,100)+$J$5</f>
        <v>167100</v>
      </c>
      <c r="O30" s="30"/>
      <c r="Q30" s="30">
        <f>MROUND(E34+$J$5,100)</f>
        <v>169500</v>
      </c>
      <c r="R30" s="30">
        <f>MROUND(E34+(E35-E34)/3,100)+$J$5</f>
        <v>172100</v>
      </c>
      <c r="T30" s="44">
        <f>E31+$J$5</f>
        <v>162100</v>
      </c>
      <c r="U30" s="40">
        <f>E33+$J$5</f>
        <v>162200</v>
      </c>
    </row>
    <row r="31" spans="1:21" hidden="1" x14ac:dyDescent="0.35">
      <c r="A31" s="8"/>
      <c r="B31" s="7">
        <v>4</v>
      </c>
      <c r="C31" s="17">
        <v>3</v>
      </c>
      <c r="D31" s="4"/>
      <c r="E31" s="44">
        <v>162100</v>
      </c>
      <c r="F31" s="40"/>
      <c r="G31" s="19"/>
      <c r="H31" s="39"/>
      <c r="I31" s="4"/>
      <c r="K31" s="30"/>
      <c r="L31" s="30"/>
      <c r="M31" s="30">
        <f>MROUND(E34+(E35-E34)/3,100)+$J$5</f>
        <v>172100</v>
      </c>
      <c r="N31" s="30">
        <f>MROUND(E34+(2*(E35-E34))/3,100)+$J$5</f>
        <v>174800</v>
      </c>
      <c r="O31" s="31"/>
      <c r="P31" s="31"/>
      <c r="Q31" s="30">
        <f>MROUND(E35+$J$5,100)</f>
        <v>177400</v>
      </c>
      <c r="R31" s="30">
        <f>MROUND(E35+(E36-E35)/3,100)+$J$5</f>
        <v>180300</v>
      </c>
      <c r="T31" s="44"/>
      <c r="U31" s="40">
        <f>E34+$J$5</f>
        <v>169500</v>
      </c>
    </row>
    <row r="32" spans="1:21" hidden="1" x14ac:dyDescent="0.35">
      <c r="A32" s="8"/>
      <c r="B32" s="7"/>
      <c r="C32" s="17"/>
      <c r="D32" s="4"/>
      <c r="E32" s="44"/>
      <c r="F32" s="40"/>
      <c r="G32" s="19"/>
      <c r="H32" s="4"/>
      <c r="I32" s="4"/>
      <c r="T32" s="44"/>
      <c r="U32" s="40"/>
    </row>
    <row r="33" spans="1:21" hidden="1" x14ac:dyDescent="0.35">
      <c r="A33" s="8" t="s">
        <v>5</v>
      </c>
      <c r="B33" s="7">
        <v>1</v>
      </c>
      <c r="C33" s="17">
        <v>3</v>
      </c>
      <c r="D33" s="4"/>
      <c r="E33" s="44">
        <v>162200</v>
      </c>
      <c r="F33" s="40"/>
      <c r="G33" s="19"/>
      <c r="H33" s="39"/>
      <c r="I33" s="4"/>
      <c r="K33" s="30">
        <f t="shared" ref="K33:K39" si="2">MROUND(E34+(E35-E34)/3,100)+$J$5</f>
        <v>172100</v>
      </c>
      <c r="L33" s="30">
        <f t="shared" ref="L33:L39" si="3">MROUND(E34+(2*(E35-E34))/3,100)+$J$5</f>
        <v>174800</v>
      </c>
      <c r="M33" s="30"/>
      <c r="N33" s="30"/>
      <c r="O33" s="30">
        <f t="shared" ref="O33:O39" si="4">MROUND(E35+$J$5,100)</f>
        <v>177400</v>
      </c>
      <c r="P33" s="30">
        <f t="shared" ref="P33:P38" si="5">MROUND(E35+(E36-E35)/3,100)+$J$5</f>
        <v>180300</v>
      </c>
      <c r="T33" s="44">
        <f t="shared" ref="T33:T40" si="6">E34+$J$5</f>
        <v>169500</v>
      </c>
      <c r="U33" s="40"/>
    </row>
    <row r="34" spans="1:21" hidden="1" x14ac:dyDescent="0.35">
      <c r="A34" s="20" t="s">
        <v>9</v>
      </c>
      <c r="B34" s="7">
        <v>2</v>
      </c>
      <c r="C34" s="17">
        <v>3</v>
      </c>
      <c r="D34" s="4"/>
      <c r="E34" s="44">
        <v>169500</v>
      </c>
      <c r="F34" s="40"/>
      <c r="G34" s="19"/>
      <c r="H34" s="39"/>
      <c r="I34" s="4"/>
      <c r="K34" s="30">
        <f t="shared" si="2"/>
        <v>180300</v>
      </c>
      <c r="L34" s="30">
        <f t="shared" si="3"/>
        <v>183300</v>
      </c>
      <c r="M34" s="30"/>
      <c r="N34" s="30"/>
      <c r="O34" s="30">
        <f t="shared" si="4"/>
        <v>186200</v>
      </c>
      <c r="P34" s="30">
        <f t="shared" si="5"/>
        <v>189700</v>
      </c>
      <c r="T34" s="44">
        <f t="shared" si="6"/>
        <v>177400</v>
      </c>
      <c r="U34" s="40"/>
    </row>
    <row r="35" spans="1:21" hidden="1" x14ac:dyDescent="0.35">
      <c r="A35" s="5"/>
      <c r="B35" s="7">
        <v>3</v>
      </c>
      <c r="C35" s="17">
        <v>3</v>
      </c>
      <c r="D35" s="4"/>
      <c r="E35" s="44">
        <v>177400</v>
      </c>
      <c r="F35" s="40"/>
      <c r="G35" s="3"/>
      <c r="H35" s="39"/>
      <c r="I35" s="4"/>
      <c r="K35" s="30">
        <f t="shared" si="2"/>
        <v>189700</v>
      </c>
      <c r="L35" s="30">
        <f t="shared" si="3"/>
        <v>193200</v>
      </c>
      <c r="M35" s="30"/>
      <c r="N35" s="30"/>
      <c r="O35" s="30">
        <f t="shared" si="4"/>
        <v>196700</v>
      </c>
      <c r="P35" s="30">
        <f t="shared" si="5"/>
        <v>201400</v>
      </c>
      <c r="T35" s="44">
        <f t="shared" si="6"/>
        <v>186200</v>
      </c>
      <c r="U35" s="40"/>
    </row>
    <row r="36" spans="1:21" hidden="1" x14ac:dyDescent="0.35">
      <c r="A36" s="5"/>
      <c r="B36" s="7">
        <v>4</v>
      </c>
      <c r="C36" s="17">
        <v>3</v>
      </c>
      <c r="D36" s="4"/>
      <c r="E36" s="44">
        <v>186200</v>
      </c>
      <c r="F36" s="40"/>
      <c r="G36" s="19"/>
      <c r="H36" s="39"/>
      <c r="I36" s="4"/>
      <c r="K36" s="30">
        <f t="shared" si="2"/>
        <v>201400</v>
      </c>
      <c r="L36" s="30">
        <f t="shared" si="3"/>
        <v>206100</v>
      </c>
      <c r="M36" s="30"/>
      <c r="N36" s="30"/>
      <c r="O36" s="30">
        <f t="shared" si="4"/>
        <v>210800</v>
      </c>
      <c r="P36" s="30">
        <f t="shared" si="5"/>
        <v>215800</v>
      </c>
      <c r="T36" s="44">
        <f t="shared" si="6"/>
        <v>196700</v>
      </c>
      <c r="U36" s="40"/>
    </row>
    <row r="37" spans="1:21" hidden="1" x14ac:dyDescent="0.35">
      <c r="A37" s="5"/>
      <c r="B37" s="7">
        <v>5</v>
      </c>
      <c r="C37" s="22" t="s">
        <v>10</v>
      </c>
      <c r="D37" s="4"/>
      <c r="E37" s="44">
        <v>196700</v>
      </c>
      <c r="F37" s="40"/>
      <c r="G37" s="19"/>
      <c r="H37" s="39"/>
      <c r="I37" s="4"/>
      <c r="K37" s="30">
        <f t="shared" si="2"/>
        <v>215800</v>
      </c>
      <c r="L37" s="30">
        <f t="shared" si="3"/>
        <v>220700</v>
      </c>
      <c r="M37" s="30"/>
      <c r="N37" s="30"/>
      <c r="O37" s="30">
        <f t="shared" si="4"/>
        <v>225700</v>
      </c>
      <c r="P37" s="30">
        <f t="shared" si="5"/>
        <v>231000</v>
      </c>
      <c r="T37" s="44">
        <f t="shared" si="6"/>
        <v>210800</v>
      </c>
      <c r="U37" s="40"/>
    </row>
    <row r="38" spans="1:21" hidden="1" x14ac:dyDescent="0.35">
      <c r="A38" s="5"/>
      <c r="B38" s="7">
        <v>6</v>
      </c>
      <c r="C38" s="22" t="s">
        <v>10</v>
      </c>
      <c r="D38" s="4"/>
      <c r="E38" s="44">
        <v>210800</v>
      </c>
      <c r="F38" s="40"/>
      <c r="G38" s="19"/>
      <c r="H38" s="39"/>
      <c r="I38" s="4"/>
      <c r="K38" s="30">
        <f t="shared" si="2"/>
        <v>231000</v>
      </c>
      <c r="L38" s="30">
        <f t="shared" si="3"/>
        <v>236400</v>
      </c>
      <c r="M38" s="30"/>
      <c r="N38" s="30"/>
      <c r="O38" s="30">
        <f t="shared" si="4"/>
        <v>241700</v>
      </c>
      <c r="P38" s="30">
        <f t="shared" si="5"/>
        <v>248100</v>
      </c>
      <c r="T38" s="44">
        <f t="shared" si="6"/>
        <v>225700</v>
      </c>
      <c r="U38" s="40"/>
    </row>
    <row r="39" spans="1:21" hidden="1" x14ac:dyDescent="0.35">
      <c r="A39" s="5"/>
      <c r="B39" s="7">
        <v>7</v>
      </c>
      <c r="C39" s="22" t="s">
        <v>10</v>
      </c>
      <c r="D39" s="4"/>
      <c r="E39" s="44">
        <v>225700</v>
      </c>
      <c r="F39" s="40"/>
      <c r="G39" s="19"/>
      <c r="H39" s="39"/>
      <c r="I39" s="4"/>
      <c r="K39" s="30">
        <f t="shared" si="2"/>
        <v>248100</v>
      </c>
      <c r="L39" s="30">
        <f t="shared" si="3"/>
        <v>254500</v>
      </c>
      <c r="M39" s="30"/>
      <c r="N39" s="30"/>
      <c r="O39" s="30">
        <f t="shared" si="4"/>
        <v>260900</v>
      </c>
      <c r="P39" s="30">
        <f>MROUND(E41+((E41*1.11)-E41)/3,100)+$J$5</f>
        <v>270500</v>
      </c>
      <c r="T39" s="44">
        <f t="shared" si="6"/>
        <v>241700</v>
      </c>
      <c r="U39" s="40"/>
    </row>
    <row r="40" spans="1:21" hidden="1" x14ac:dyDescent="0.35">
      <c r="A40" s="5"/>
      <c r="B40" s="7">
        <v>8</v>
      </c>
      <c r="C40" s="22" t="s">
        <v>10</v>
      </c>
      <c r="D40" s="4"/>
      <c r="E40" s="44">
        <v>241700</v>
      </c>
      <c r="F40" s="40"/>
      <c r="G40" s="19"/>
      <c r="H40" s="39"/>
      <c r="I40" s="4"/>
      <c r="K40" s="30">
        <f>MROUND(E41+((E41*1.11)-E41)/3,100)+$J$5</f>
        <v>270500</v>
      </c>
      <c r="L40" s="30">
        <f>MROUND(E41+(2*((E41*1.11)-E41))/3,100)+$J$5</f>
        <v>280000</v>
      </c>
      <c r="M40" s="30"/>
      <c r="N40" s="30"/>
      <c r="O40" s="30">
        <f>MROUND((E41*1.11)+$J$5,100)</f>
        <v>289600</v>
      </c>
      <c r="P40" s="31"/>
      <c r="T40" s="44">
        <f t="shared" si="6"/>
        <v>260900</v>
      </c>
    </row>
    <row r="41" spans="1:21" hidden="1" x14ac:dyDescent="0.35">
      <c r="A41" s="5"/>
      <c r="B41" s="7">
        <v>9</v>
      </c>
      <c r="C41" s="22" t="s">
        <v>10</v>
      </c>
      <c r="D41" s="4"/>
      <c r="E41" s="44">
        <v>260900</v>
      </c>
      <c r="F41" s="40"/>
      <c r="G41" s="19"/>
      <c r="H41" s="39"/>
      <c r="I41" s="4"/>
      <c r="K41" s="31"/>
      <c r="L41" s="31"/>
      <c r="M41" s="31"/>
      <c r="N41" s="31"/>
      <c r="T41" s="87"/>
    </row>
    <row r="42" spans="1:21" hidden="1" x14ac:dyDescent="0.35">
      <c r="G42" s="19"/>
      <c r="H42" s="18"/>
      <c r="I42" s="4"/>
    </row>
    <row r="43" spans="1:21" hidden="1" x14ac:dyDescent="0.35">
      <c r="A43" s="45"/>
      <c r="E43" s="21"/>
      <c r="F43" s="19"/>
      <c r="G43" s="19"/>
      <c r="H43" s="18"/>
      <c r="I43" s="4"/>
      <c r="L43" s="46">
        <f>ROUND((E41*1.11),-2)</f>
        <v>289600</v>
      </c>
    </row>
    <row r="44" spans="1:21" hidden="1" x14ac:dyDescent="0.35">
      <c r="A44" t="s">
        <v>25</v>
      </c>
      <c r="C44" s="29" t="s">
        <v>26</v>
      </c>
      <c r="E44" s="18"/>
      <c r="F44" s="19"/>
      <c r="G44" s="19"/>
      <c r="H44" s="18"/>
      <c r="I44" s="4"/>
    </row>
    <row r="45" spans="1:21" hidden="1" x14ac:dyDescent="0.35">
      <c r="A45" t="s">
        <v>4</v>
      </c>
      <c r="C45">
        <v>1</v>
      </c>
      <c r="I45" s="23"/>
    </row>
    <row r="46" spans="1:21" hidden="1" x14ac:dyDescent="0.35">
      <c r="A46" t="s">
        <v>7</v>
      </c>
      <c r="C46">
        <v>2</v>
      </c>
    </row>
    <row r="47" spans="1:21" hidden="1" x14ac:dyDescent="0.35">
      <c r="A47" t="s">
        <v>5</v>
      </c>
      <c r="C47">
        <v>3</v>
      </c>
    </row>
    <row r="48" spans="1:21" hidden="1" x14ac:dyDescent="0.35">
      <c r="C48">
        <v>4</v>
      </c>
    </row>
    <row r="49" spans="1:40" hidden="1" x14ac:dyDescent="0.35">
      <c r="C49">
        <v>5</v>
      </c>
    </row>
    <row r="50" spans="1:40" hidden="1" x14ac:dyDescent="0.35">
      <c r="C50">
        <v>6</v>
      </c>
    </row>
    <row r="51" spans="1:40" hidden="1" x14ac:dyDescent="0.35">
      <c r="C51">
        <v>7</v>
      </c>
    </row>
    <row r="52" spans="1:40" hidden="1" x14ac:dyDescent="0.35">
      <c r="C52">
        <v>8</v>
      </c>
    </row>
    <row r="53" spans="1:40" hidden="1" x14ac:dyDescent="0.35">
      <c r="C53">
        <v>9</v>
      </c>
    </row>
    <row r="54" spans="1:40" hidden="1" x14ac:dyDescent="0.35"/>
    <row r="55" spans="1:40" hidden="1" x14ac:dyDescent="0.35">
      <c r="A55" s="57" t="s">
        <v>12</v>
      </c>
      <c r="B55" t="s">
        <v>48</v>
      </c>
      <c r="C55" t="s">
        <v>49</v>
      </c>
      <c r="D55" t="s">
        <v>50</v>
      </c>
      <c r="E55" s="57" t="s">
        <v>13</v>
      </c>
      <c r="F55" s="53" t="s">
        <v>48</v>
      </c>
      <c r="G55" s="53" t="s">
        <v>49</v>
      </c>
      <c r="H55" s="53" t="s">
        <v>50</v>
      </c>
      <c r="I55" s="58" t="s">
        <v>27</v>
      </c>
      <c r="J55" t="s">
        <v>48</v>
      </c>
      <c r="K55" t="s">
        <v>49</v>
      </c>
      <c r="L55" t="s">
        <v>50</v>
      </c>
      <c r="M55" s="57" t="s">
        <v>28</v>
      </c>
      <c r="N55" s="53" t="s">
        <v>48</v>
      </c>
      <c r="O55" s="53" t="s">
        <v>49</v>
      </c>
      <c r="P55" s="53" t="s">
        <v>50</v>
      </c>
      <c r="Q55" s="57" t="s">
        <v>51</v>
      </c>
      <c r="R55" t="s">
        <v>48</v>
      </c>
      <c r="S55" t="s">
        <v>49</v>
      </c>
      <c r="T55" t="s">
        <v>50</v>
      </c>
      <c r="U55" s="57" t="s">
        <v>52</v>
      </c>
      <c r="V55" s="53" t="s">
        <v>48</v>
      </c>
      <c r="W55" s="53" t="s">
        <v>49</v>
      </c>
      <c r="X55" s="53" t="s">
        <v>50</v>
      </c>
      <c r="Y55" s="57" t="s">
        <v>83</v>
      </c>
      <c r="Z55" t="s">
        <v>48</v>
      </c>
      <c r="AA55" t="s">
        <v>49</v>
      </c>
      <c r="AB55" t="s">
        <v>50</v>
      </c>
      <c r="AC55" s="57" t="s">
        <v>84</v>
      </c>
      <c r="AD55" s="53" t="s">
        <v>48</v>
      </c>
      <c r="AE55" s="53" t="s">
        <v>49</v>
      </c>
      <c r="AF55" s="53" t="s">
        <v>50</v>
      </c>
      <c r="AG55" s="57" t="s">
        <v>90</v>
      </c>
      <c r="AH55" t="s">
        <v>48</v>
      </c>
      <c r="AI55" t="s">
        <v>49</v>
      </c>
      <c r="AJ55" t="s">
        <v>50</v>
      </c>
      <c r="AK55" s="57" t="s">
        <v>91</v>
      </c>
      <c r="AL55" s="53" t="s">
        <v>48</v>
      </c>
      <c r="AM55" s="53" t="s">
        <v>49</v>
      </c>
      <c r="AN55" s="53" t="s">
        <v>50</v>
      </c>
    </row>
    <row r="56" spans="1:40" hidden="1" x14ac:dyDescent="0.35">
      <c r="A56" t="s">
        <v>53</v>
      </c>
      <c r="B56" t="s">
        <v>54</v>
      </c>
      <c r="C56">
        <v>2</v>
      </c>
      <c r="D56" s="25">
        <f>(N10-E23)</f>
        <v>2000</v>
      </c>
      <c r="E56" s="53"/>
      <c r="F56" s="53" t="s">
        <v>54</v>
      </c>
      <c r="G56" s="53">
        <v>2</v>
      </c>
      <c r="H56" s="25">
        <f>(N11-E23)</f>
        <v>4000</v>
      </c>
      <c r="J56" t="s">
        <v>93</v>
      </c>
      <c r="K56">
        <v>3</v>
      </c>
      <c r="L56" s="25">
        <f>J5</f>
        <v>0</v>
      </c>
      <c r="M56" s="53"/>
      <c r="N56" s="53" t="s">
        <v>93</v>
      </c>
      <c r="O56" s="53">
        <v>3</v>
      </c>
      <c r="P56" s="59">
        <f>(N15-E24)</f>
        <v>2200</v>
      </c>
      <c r="U56" s="53"/>
      <c r="V56" s="53"/>
      <c r="W56" s="53"/>
      <c r="X56" s="53"/>
      <c r="AC56" s="53"/>
      <c r="AD56" s="53"/>
      <c r="AE56" s="53"/>
      <c r="AF56" s="53"/>
      <c r="AG56" t="s">
        <v>53</v>
      </c>
      <c r="AH56" t="s">
        <v>93</v>
      </c>
      <c r="AI56">
        <v>2</v>
      </c>
      <c r="AJ56" s="25">
        <f>$J$5</f>
        <v>0</v>
      </c>
      <c r="AK56" s="53"/>
      <c r="AL56" s="53"/>
      <c r="AM56" s="53"/>
      <c r="AN56" s="53"/>
    </row>
    <row r="57" spans="1:40" hidden="1" x14ac:dyDescent="0.35">
      <c r="A57" t="s">
        <v>55</v>
      </c>
      <c r="B57" t="s">
        <v>54</v>
      </c>
      <c r="C57">
        <v>3</v>
      </c>
      <c r="D57" s="25">
        <f>(N10-E24)</f>
        <v>-4000</v>
      </c>
      <c r="E57" s="53"/>
      <c r="F57" s="53" t="s">
        <v>54</v>
      </c>
      <c r="G57" s="53">
        <v>3</v>
      </c>
      <c r="H57" s="25">
        <f>(N11-E24)</f>
        <v>-2000</v>
      </c>
      <c r="J57" t="s">
        <v>93</v>
      </c>
      <c r="K57">
        <v>4</v>
      </c>
      <c r="L57" s="25">
        <f>J5</f>
        <v>0</v>
      </c>
      <c r="M57" s="53"/>
      <c r="N57" s="53" t="s">
        <v>93</v>
      </c>
      <c r="O57" s="53">
        <v>4</v>
      </c>
      <c r="P57" s="59">
        <f>(N15-E25)</f>
        <v>-4500</v>
      </c>
      <c r="U57" s="53"/>
      <c r="V57" s="53"/>
      <c r="W57" s="53"/>
      <c r="X57" s="53"/>
      <c r="AC57" s="53"/>
      <c r="AD57" s="53"/>
      <c r="AE57" s="53"/>
      <c r="AF57" s="53"/>
      <c r="AG57" t="s">
        <v>55</v>
      </c>
      <c r="AH57" t="s">
        <v>93</v>
      </c>
      <c r="AI57">
        <v>3</v>
      </c>
      <c r="AJ57" s="25">
        <f>$J$5</f>
        <v>0</v>
      </c>
      <c r="AK57" s="53"/>
      <c r="AL57" s="53"/>
      <c r="AM57" s="53"/>
      <c r="AN57" s="53"/>
    </row>
    <row r="58" spans="1:40" hidden="1" x14ac:dyDescent="0.35">
      <c r="A58" t="s">
        <v>56</v>
      </c>
      <c r="B58" t="s">
        <v>54</v>
      </c>
      <c r="C58">
        <v>4</v>
      </c>
      <c r="D58" s="25">
        <f>(N10-E25)</f>
        <v>-10700</v>
      </c>
      <c r="E58" s="53"/>
      <c r="F58" s="53" t="s">
        <v>54</v>
      </c>
      <c r="G58" s="53">
        <v>4</v>
      </c>
      <c r="H58" s="25">
        <f>(N11-E25)</f>
        <v>-8700</v>
      </c>
      <c r="J58" t="s">
        <v>93</v>
      </c>
      <c r="K58">
        <v>5</v>
      </c>
      <c r="L58" s="25">
        <f>J5</f>
        <v>0</v>
      </c>
      <c r="M58" s="53"/>
      <c r="N58" s="53" t="s">
        <v>93</v>
      </c>
      <c r="O58" s="53">
        <v>5</v>
      </c>
      <c r="P58" s="59">
        <f>(N15-E26)</f>
        <v>-10600</v>
      </c>
      <c r="U58" s="53"/>
      <c r="V58" s="53"/>
      <c r="W58" s="53"/>
      <c r="X58" s="53"/>
      <c r="AC58" s="53"/>
      <c r="AD58" s="53"/>
      <c r="AE58" s="53"/>
      <c r="AF58" s="53"/>
      <c r="AG58" t="s">
        <v>56</v>
      </c>
      <c r="AH58" t="s">
        <v>93</v>
      </c>
      <c r="AI58">
        <v>4</v>
      </c>
      <c r="AJ58" s="25">
        <f>$J$5</f>
        <v>0</v>
      </c>
      <c r="AK58" s="53"/>
      <c r="AL58" s="53"/>
      <c r="AM58" s="53"/>
      <c r="AN58" s="53"/>
    </row>
    <row r="59" spans="1:40" hidden="1" x14ac:dyDescent="0.35">
      <c r="A59" t="s">
        <v>57</v>
      </c>
      <c r="B59" t="s">
        <v>54</v>
      </c>
      <c r="C59">
        <v>5</v>
      </c>
      <c r="D59" s="25">
        <f>(N10-E26)</f>
        <v>-16800</v>
      </c>
      <c r="E59" s="53"/>
      <c r="F59" s="53" t="s">
        <v>54</v>
      </c>
      <c r="G59" s="53">
        <v>5</v>
      </c>
      <c r="H59" s="25">
        <f>(N11-E26)</f>
        <v>-14800</v>
      </c>
      <c r="M59" s="53"/>
      <c r="N59" s="53"/>
      <c r="O59" s="53"/>
      <c r="P59" s="53"/>
      <c r="R59" t="s">
        <v>58</v>
      </c>
      <c r="S59">
        <v>2</v>
      </c>
      <c r="T59" s="25">
        <f>J5</f>
        <v>0</v>
      </c>
      <c r="U59" s="53"/>
      <c r="V59" s="53" t="s">
        <v>58</v>
      </c>
      <c r="W59" s="53">
        <v>2</v>
      </c>
      <c r="X59" s="59">
        <f>(N17-E29)</f>
        <v>-150500</v>
      </c>
      <c r="Z59" t="s">
        <v>58</v>
      </c>
      <c r="AA59">
        <v>1</v>
      </c>
      <c r="AB59" s="25">
        <f>(N12-E28)</f>
        <v>-144800</v>
      </c>
      <c r="AC59" s="53"/>
      <c r="AD59" s="53" t="s">
        <v>58</v>
      </c>
      <c r="AE59" s="53">
        <v>1</v>
      </c>
      <c r="AF59" s="59">
        <f>(N13-E28)</f>
        <v>-144800</v>
      </c>
      <c r="AG59" t="s">
        <v>57</v>
      </c>
      <c r="AH59" t="s">
        <v>93</v>
      </c>
      <c r="AI59">
        <v>5</v>
      </c>
      <c r="AJ59" s="25">
        <f>$J$5</f>
        <v>0</v>
      </c>
      <c r="AK59" s="53"/>
      <c r="AL59" s="53" t="s">
        <v>58</v>
      </c>
      <c r="AM59" s="53">
        <v>1</v>
      </c>
      <c r="AN59" s="90">
        <f>$J$5</f>
        <v>0</v>
      </c>
    </row>
    <row r="60" spans="1:40" hidden="1" x14ac:dyDescent="0.35">
      <c r="A60" t="s">
        <v>59</v>
      </c>
      <c r="D60" s="25"/>
      <c r="E60" s="53"/>
      <c r="F60" s="53"/>
      <c r="G60" s="53"/>
      <c r="H60" s="25"/>
      <c r="M60" s="53"/>
      <c r="N60" s="53"/>
      <c r="O60" s="53"/>
      <c r="P60" s="53"/>
      <c r="R60" t="s">
        <v>58</v>
      </c>
      <c r="S60">
        <v>3</v>
      </c>
      <c r="T60" s="25">
        <f>J5</f>
        <v>0</v>
      </c>
      <c r="U60" s="53"/>
      <c r="V60" s="53" t="s">
        <v>58</v>
      </c>
      <c r="W60" s="53">
        <v>3</v>
      </c>
      <c r="X60" s="59">
        <f>(N17-E30)</f>
        <v>-156300</v>
      </c>
      <c r="Z60" t="s">
        <v>58</v>
      </c>
      <c r="AA60">
        <v>2</v>
      </c>
      <c r="AB60" s="25">
        <f>(N12-E29)</f>
        <v>-150500</v>
      </c>
      <c r="AC60" s="53"/>
      <c r="AD60" s="53" t="s">
        <v>58</v>
      </c>
      <c r="AE60" s="53">
        <v>2</v>
      </c>
      <c r="AF60" s="59">
        <f>(N13-E29)</f>
        <v>-150500</v>
      </c>
      <c r="AG60" t="s">
        <v>59</v>
      </c>
      <c r="AJ60" s="25"/>
      <c r="AK60" s="53"/>
      <c r="AL60" s="53" t="s">
        <v>58</v>
      </c>
      <c r="AM60" s="53">
        <v>2</v>
      </c>
      <c r="AN60" s="90">
        <f>$J$5</f>
        <v>0</v>
      </c>
    </row>
    <row r="61" spans="1:40" hidden="1" x14ac:dyDescent="0.35">
      <c r="E61" s="53"/>
      <c r="F61" s="53"/>
      <c r="G61" s="53"/>
      <c r="M61" s="53"/>
      <c r="N61" s="53"/>
      <c r="O61" s="53"/>
      <c r="P61" s="53"/>
      <c r="U61" s="53"/>
      <c r="V61" s="53"/>
      <c r="W61" s="53"/>
      <c r="X61" s="53"/>
      <c r="AC61" s="53"/>
      <c r="AD61" s="53"/>
      <c r="AE61" s="53"/>
      <c r="AF61" s="53"/>
      <c r="AK61" s="53"/>
      <c r="AL61" s="53"/>
      <c r="AM61" s="53"/>
      <c r="AN61" s="53"/>
    </row>
    <row r="62" spans="1:40" hidden="1" x14ac:dyDescent="0.35">
      <c r="A62" t="s">
        <v>60</v>
      </c>
      <c r="B62" t="s">
        <v>58</v>
      </c>
      <c r="C62">
        <v>2</v>
      </c>
      <c r="D62" s="56">
        <f>(N10-E29)</f>
        <v>-22600</v>
      </c>
      <c r="E62" s="53"/>
      <c r="F62" s="53" t="s">
        <v>58</v>
      </c>
      <c r="G62" s="53">
        <v>2</v>
      </c>
      <c r="H62" s="56">
        <f>(N11-E29)</f>
        <v>-20600</v>
      </c>
      <c r="J62" t="s">
        <v>58</v>
      </c>
      <c r="K62">
        <v>3</v>
      </c>
      <c r="L62" s="25">
        <f>J5</f>
        <v>0</v>
      </c>
      <c r="M62" s="53"/>
      <c r="N62" s="53" t="s">
        <v>58</v>
      </c>
      <c r="O62" s="53">
        <v>3</v>
      </c>
      <c r="P62" s="59">
        <f>(N15-E30)</f>
        <v>-22200</v>
      </c>
      <c r="U62" s="53"/>
      <c r="V62" s="53"/>
      <c r="W62" s="53"/>
      <c r="X62" s="53"/>
      <c r="AC62" s="53"/>
      <c r="AD62" s="53"/>
      <c r="AE62" s="53"/>
      <c r="AF62" s="53"/>
      <c r="AG62" t="s">
        <v>60</v>
      </c>
      <c r="AH62" t="s">
        <v>58</v>
      </c>
      <c r="AI62">
        <v>2</v>
      </c>
      <c r="AJ62" s="56">
        <f>$J$5</f>
        <v>0</v>
      </c>
      <c r="AK62" s="53"/>
      <c r="AL62" s="53"/>
      <c r="AM62" s="53"/>
      <c r="AN62" s="53"/>
    </row>
    <row r="63" spans="1:40" hidden="1" x14ac:dyDescent="0.35">
      <c r="A63" t="s">
        <v>61</v>
      </c>
      <c r="B63" t="s">
        <v>58</v>
      </c>
      <c r="C63">
        <v>3</v>
      </c>
      <c r="D63" s="56">
        <f>(N10-E30)</f>
        <v>-28400</v>
      </c>
      <c r="E63" s="53"/>
      <c r="F63" s="53" t="s">
        <v>58</v>
      </c>
      <c r="G63" s="53">
        <v>3</v>
      </c>
      <c r="H63" s="56">
        <f>(N11-E30)</f>
        <v>-26400</v>
      </c>
      <c r="J63" t="s">
        <v>58</v>
      </c>
      <c r="K63">
        <v>4</v>
      </c>
      <c r="L63" s="25">
        <f>J5</f>
        <v>0</v>
      </c>
      <c r="M63" s="53"/>
      <c r="N63" s="53" t="s">
        <v>58</v>
      </c>
      <c r="O63" s="53">
        <v>4</v>
      </c>
      <c r="P63" s="59">
        <f>(N15-E31)</f>
        <v>-28000</v>
      </c>
      <c r="U63" s="53"/>
      <c r="V63" s="53"/>
      <c r="W63" s="53"/>
      <c r="X63" s="53"/>
      <c r="AC63" s="53"/>
      <c r="AD63" s="53"/>
      <c r="AE63" s="53"/>
      <c r="AF63" s="53"/>
      <c r="AG63" t="s">
        <v>61</v>
      </c>
      <c r="AH63" t="s">
        <v>58</v>
      </c>
      <c r="AI63">
        <v>3</v>
      </c>
      <c r="AJ63" s="56">
        <f>$J$5</f>
        <v>0</v>
      </c>
      <c r="AK63" s="53"/>
      <c r="AL63" s="53"/>
      <c r="AM63" s="53"/>
      <c r="AN63" s="53"/>
    </row>
    <row r="64" spans="1:40" hidden="1" x14ac:dyDescent="0.35">
      <c r="A64" t="s">
        <v>62</v>
      </c>
      <c r="B64" t="s">
        <v>58</v>
      </c>
      <c r="C64">
        <v>4</v>
      </c>
      <c r="D64" s="56">
        <f>(N10-E31)</f>
        <v>-34200</v>
      </c>
      <c r="E64" s="53"/>
      <c r="F64" s="53" t="s">
        <v>58</v>
      </c>
      <c r="G64" s="53">
        <v>4</v>
      </c>
      <c r="H64" s="56">
        <f>(N11-E31)</f>
        <v>-32200</v>
      </c>
      <c r="M64" s="53"/>
      <c r="N64" s="53"/>
      <c r="O64" s="53"/>
      <c r="P64" s="53"/>
      <c r="R64" t="s">
        <v>63</v>
      </c>
      <c r="S64">
        <v>2</v>
      </c>
      <c r="T64" s="25">
        <f>J5</f>
        <v>0</v>
      </c>
      <c r="U64" s="53"/>
      <c r="V64" s="53" t="s">
        <v>63</v>
      </c>
      <c r="W64" s="53">
        <v>2</v>
      </c>
      <c r="X64" s="59">
        <f>(N17-E34)</f>
        <v>-169500</v>
      </c>
      <c r="Z64" t="s">
        <v>63</v>
      </c>
      <c r="AA64">
        <v>1</v>
      </c>
      <c r="AB64" s="25">
        <f>(N12-E33)</f>
        <v>-162200</v>
      </c>
      <c r="AC64" s="53"/>
      <c r="AD64" s="53" t="s">
        <v>63</v>
      </c>
      <c r="AE64" s="53">
        <v>1</v>
      </c>
      <c r="AF64" s="59">
        <f>(N13-E33)</f>
        <v>-162200</v>
      </c>
      <c r="AG64" t="s">
        <v>62</v>
      </c>
      <c r="AH64" t="s">
        <v>58</v>
      </c>
      <c r="AI64">
        <v>4</v>
      </c>
      <c r="AJ64" s="56">
        <f>$J$5</f>
        <v>0</v>
      </c>
      <c r="AK64" s="53"/>
      <c r="AL64" s="53" t="s">
        <v>63</v>
      </c>
      <c r="AM64" s="53">
        <v>1</v>
      </c>
      <c r="AN64" s="90">
        <f>$J$5</f>
        <v>0</v>
      </c>
    </row>
    <row r="65" spans="1:40" hidden="1" x14ac:dyDescent="0.35">
      <c r="A65" t="s">
        <v>64</v>
      </c>
      <c r="E65" s="53"/>
      <c r="F65" s="53"/>
      <c r="G65" s="53"/>
      <c r="M65" s="53"/>
      <c r="N65" s="53"/>
      <c r="O65" s="53"/>
      <c r="P65" s="53"/>
      <c r="R65" t="s">
        <v>63</v>
      </c>
      <c r="S65">
        <v>3</v>
      </c>
      <c r="T65" s="25">
        <f>J5</f>
        <v>0</v>
      </c>
      <c r="U65" s="53"/>
      <c r="V65" s="53" t="s">
        <v>63</v>
      </c>
      <c r="W65" s="53">
        <v>3</v>
      </c>
      <c r="X65" s="59">
        <f>(N17-E35)</f>
        <v>-177400</v>
      </c>
      <c r="Z65" t="s">
        <v>63</v>
      </c>
      <c r="AA65">
        <v>2</v>
      </c>
      <c r="AB65" s="25">
        <f>(N12-E34)</f>
        <v>-169500</v>
      </c>
      <c r="AC65" s="53"/>
      <c r="AD65" s="53" t="s">
        <v>63</v>
      </c>
      <c r="AE65" s="53">
        <v>2</v>
      </c>
      <c r="AF65" s="59">
        <f>(N13-E34)</f>
        <v>-169500</v>
      </c>
      <c r="AG65" t="s">
        <v>64</v>
      </c>
      <c r="AK65" s="53"/>
      <c r="AL65" s="53" t="s">
        <v>63</v>
      </c>
      <c r="AM65" s="53">
        <v>2</v>
      </c>
      <c r="AN65" s="90">
        <f>$J$5</f>
        <v>0</v>
      </c>
    </row>
    <row r="66" spans="1:40" hidden="1" x14ac:dyDescent="0.35">
      <c r="E66" s="53"/>
      <c r="F66" s="53"/>
      <c r="G66" s="53"/>
      <c r="M66" s="53"/>
      <c r="N66" s="53"/>
      <c r="O66" s="53"/>
      <c r="P66" s="53"/>
    </row>
    <row r="67" spans="1:40" hidden="1" x14ac:dyDescent="0.35">
      <c r="A67" t="s">
        <v>65</v>
      </c>
      <c r="B67" t="s">
        <v>63</v>
      </c>
      <c r="C67">
        <v>2</v>
      </c>
      <c r="D67" s="56">
        <f>(N10-E34)</f>
        <v>-41600</v>
      </c>
      <c r="E67" s="53"/>
      <c r="F67" s="53" t="s">
        <v>63</v>
      </c>
      <c r="G67" s="53">
        <v>2</v>
      </c>
      <c r="H67" s="56">
        <f>(N11-E34)</f>
        <v>-39600</v>
      </c>
      <c r="J67" t="s">
        <v>63</v>
      </c>
      <c r="K67">
        <v>3</v>
      </c>
      <c r="L67" s="25">
        <f>J5</f>
        <v>0</v>
      </c>
      <c r="M67" s="53"/>
      <c r="N67" s="53" t="s">
        <v>63</v>
      </c>
      <c r="O67" s="53">
        <v>3</v>
      </c>
      <c r="P67" s="59">
        <f>(N15-E35)</f>
        <v>-43300</v>
      </c>
      <c r="AG67" t="s">
        <v>65</v>
      </c>
      <c r="AH67" t="s">
        <v>63</v>
      </c>
      <c r="AI67">
        <v>2</v>
      </c>
      <c r="AJ67" s="56">
        <f t="shared" ref="AJ67:AJ74" si="7">$J$5</f>
        <v>0</v>
      </c>
    </row>
    <row r="68" spans="1:40" hidden="1" x14ac:dyDescent="0.35">
      <c r="A68" t="s">
        <v>66</v>
      </c>
      <c r="B68" t="s">
        <v>63</v>
      </c>
      <c r="C68">
        <v>3</v>
      </c>
      <c r="D68" s="56">
        <f>(N10-E35)</f>
        <v>-49500</v>
      </c>
      <c r="E68" s="53"/>
      <c r="F68" s="53" t="s">
        <v>63</v>
      </c>
      <c r="G68" s="53">
        <v>3</v>
      </c>
      <c r="H68" s="56">
        <f>(N11-E35)</f>
        <v>-47500</v>
      </c>
      <c r="J68" t="s">
        <v>63</v>
      </c>
      <c r="K68">
        <v>4</v>
      </c>
      <c r="L68" s="25">
        <f>J5</f>
        <v>0</v>
      </c>
      <c r="M68" s="53"/>
      <c r="N68" s="53" t="s">
        <v>63</v>
      </c>
      <c r="O68" s="53">
        <v>4</v>
      </c>
      <c r="P68" s="59">
        <f>(N15-E36)</f>
        <v>-52100</v>
      </c>
      <c r="AG68" t="s">
        <v>66</v>
      </c>
      <c r="AH68" t="s">
        <v>63</v>
      </c>
      <c r="AI68">
        <v>3</v>
      </c>
      <c r="AJ68" s="56">
        <f t="shared" si="7"/>
        <v>0</v>
      </c>
    </row>
    <row r="69" spans="1:40" hidden="1" x14ac:dyDescent="0.35">
      <c r="A69" t="s">
        <v>67</v>
      </c>
      <c r="B69" t="s">
        <v>63</v>
      </c>
      <c r="C69">
        <v>4</v>
      </c>
      <c r="D69" s="56">
        <f>(N10-E36)</f>
        <v>-58300</v>
      </c>
      <c r="E69" s="53"/>
      <c r="F69" s="53" t="s">
        <v>63</v>
      </c>
      <c r="G69" s="53">
        <v>4</v>
      </c>
      <c r="H69" s="56">
        <f>(N11-E36)</f>
        <v>-56300</v>
      </c>
      <c r="J69" t="s">
        <v>63</v>
      </c>
      <c r="K69">
        <v>5</v>
      </c>
      <c r="L69" s="25">
        <f>J5</f>
        <v>0</v>
      </c>
      <c r="M69" s="53"/>
      <c r="N69" s="53" t="s">
        <v>63</v>
      </c>
      <c r="O69" s="53">
        <v>5</v>
      </c>
      <c r="P69" s="59">
        <f>(N15-E37)</f>
        <v>-62600</v>
      </c>
      <c r="AG69" t="s">
        <v>67</v>
      </c>
      <c r="AH69" t="s">
        <v>63</v>
      </c>
      <c r="AI69">
        <v>4</v>
      </c>
      <c r="AJ69" s="56">
        <f t="shared" si="7"/>
        <v>0</v>
      </c>
    </row>
    <row r="70" spans="1:40" hidden="1" x14ac:dyDescent="0.35">
      <c r="A70" t="s">
        <v>68</v>
      </c>
      <c r="B70" t="s">
        <v>63</v>
      </c>
      <c r="C70">
        <v>5</v>
      </c>
      <c r="D70" s="56">
        <f>(N10-E37)</f>
        <v>-68800</v>
      </c>
      <c r="E70" s="53"/>
      <c r="F70" s="53" t="s">
        <v>63</v>
      </c>
      <c r="G70" s="53">
        <v>5</v>
      </c>
      <c r="H70" s="56">
        <f>(N11-E37)</f>
        <v>-66800</v>
      </c>
      <c r="J70" t="s">
        <v>63</v>
      </c>
      <c r="K70">
        <v>6</v>
      </c>
      <c r="L70" s="25">
        <f>J5</f>
        <v>0</v>
      </c>
      <c r="M70" s="53"/>
      <c r="N70" s="53" t="s">
        <v>63</v>
      </c>
      <c r="O70" s="53">
        <v>6</v>
      </c>
      <c r="P70" s="59">
        <f>(N15-E38)</f>
        <v>-76700</v>
      </c>
      <c r="AG70" t="s">
        <v>68</v>
      </c>
      <c r="AH70" t="s">
        <v>63</v>
      </c>
      <c r="AI70">
        <v>5</v>
      </c>
      <c r="AJ70" s="56">
        <f t="shared" si="7"/>
        <v>0</v>
      </c>
    </row>
    <row r="71" spans="1:40" hidden="1" x14ac:dyDescent="0.35">
      <c r="A71" t="s">
        <v>69</v>
      </c>
      <c r="B71" t="s">
        <v>63</v>
      </c>
      <c r="C71">
        <v>6</v>
      </c>
      <c r="D71" s="56">
        <f>(N10-E38)</f>
        <v>-82900</v>
      </c>
      <c r="E71" s="53"/>
      <c r="F71" s="53" t="s">
        <v>63</v>
      </c>
      <c r="G71" s="53">
        <v>6</v>
      </c>
      <c r="H71" s="56">
        <f>(N11-E38)</f>
        <v>-80900</v>
      </c>
      <c r="J71" t="s">
        <v>63</v>
      </c>
      <c r="K71">
        <v>7</v>
      </c>
      <c r="L71" s="25">
        <f>J5</f>
        <v>0</v>
      </c>
      <c r="M71" s="53"/>
      <c r="N71" s="53" t="s">
        <v>63</v>
      </c>
      <c r="O71" s="53">
        <v>7</v>
      </c>
      <c r="P71" s="59">
        <f>(N15-E39)</f>
        <v>-91600</v>
      </c>
      <c r="AG71" t="s">
        <v>69</v>
      </c>
      <c r="AH71" t="s">
        <v>63</v>
      </c>
      <c r="AI71">
        <v>6</v>
      </c>
      <c r="AJ71" s="56">
        <f t="shared" si="7"/>
        <v>0</v>
      </c>
    </row>
    <row r="72" spans="1:40" hidden="1" x14ac:dyDescent="0.35">
      <c r="A72" t="s">
        <v>70</v>
      </c>
      <c r="B72" t="s">
        <v>63</v>
      </c>
      <c r="C72">
        <v>7</v>
      </c>
      <c r="D72" s="56">
        <f>(N10-E39)</f>
        <v>-97800</v>
      </c>
      <c r="E72" s="53"/>
      <c r="F72" s="53" t="s">
        <v>63</v>
      </c>
      <c r="G72" s="53">
        <v>7</v>
      </c>
      <c r="H72" s="56">
        <f>(N11-E39)</f>
        <v>-95800</v>
      </c>
      <c r="J72" t="s">
        <v>63</v>
      </c>
      <c r="K72">
        <v>8</v>
      </c>
      <c r="L72" s="25">
        <f>J5</f>
        <v>0</v>
      </c>
      <c r="M72" s="53"/>
      <c r="N72" s="53" t="s">
        <v>63</v>
      </c>
      <c r="O72" s="53">
        <v>8</v>
      </c>
      <c r="P72" s="59">
        <f>(N15-E40)</f>
        <v>-107600</v>
      </c>
      <c r="AG72" t="s">
        <v>70</v>
      </c>
      <c r="AH72" t="s">
        <v>63</v>
      </c>
      <c r="AI72">
        <v>7</v>
      </c>
      <c r="AJ72" s="56">
        <f t="shared" si="7"/>
        <v>0</v>
      </c>
    </row>
    <row r="73" spans="1:40" hidden="1" x14ac:dyDescent="0.35">
      <c r="A73" t="s">
        <v>71</v>
      </c>
      <c r="B73" t="s">
        <v>63</v>
      </c>
      <c r="C73">
        <v>8</v>
      </c>
      <c r="D73" s="56">
        <f>(N10-E40)</f>
        <v>-113800</v>
      </c>
      <c r="E73" s="53"/>
      <c r="F73" s="53" t="s">
        <v>63</v>
      </c>
      <c r="G73" s="53">
        <v>8</v>
      </c>
      <c r="H73" s="56">
        <f>(N11-E40)</f>
        <v>-111800</v>
      </c>
      <c r="J73" t="s">
        <v>63</v>
      </c>
      <c r="K73">
        <v>9</v>
      </c>
      <c r="L73" s="25">
        <f>J5</f>
        <v>0</v>
      </c>
      <c r="M73" s="53"/>
      <c r="N73" s="53" t="s">
        <v>63</v>
      </c>
      <c r="O73" s="53">
        <v>9</v>
      </c>
      <c r="P73" s="59">
        <f>(N15-E41)</f>
        <v>-126800</v>
      </c>
      <c r="AG73" t="s">
        <v>71</v>
      </c>
      <c r="AH73" t="s">
        <v>63</v>
      </c>
      <c r="AI73">
        <v>8</v>
      </c>
      <c r="AJ73" s="56">
        <f t="shared" si="7"/>
        <v>0</v>
      </c>
    </row>
    <row r="74" spans="1:40" hidden="1" x14ac:dyDescent="0.35">
      <c r="A74" t="s">
        <v>72</v>
      </c>
      <c r="B74" t="s">
        <v>63</v>
      </c>
      <c r="C74">
        <v>9</v>
      </c>
      <c r="D74" s="56">
        <f>(N10-E41)</f>
        <v>-133000</v>
      </c>
      <c r="E74" s="53"/>
      <c r="F74" s="53" t="s">
        <v>63</v>
      </c>
      <c r="G74" s="53">
        <v>9</v>
      </c>
      <c r="H74" s="56">
        <f>(N11-E41)</f>
        <v>-131000</v>
      </c>
      <c r="J74" t="s">
        <v>63</v>
      </c>
      <c r="K74" s="54" t="s">
        <v>73</v>
      </c>
      <c r="L74" s="25">
        <f>J5</f>
        <v>0</v>
      </c>
      <c r="M74" s="53"/>
      <c r="N74" s="53"/>
      <c r="O74" s="55"/>
      <c r="P74" s="53"/>
      <c r="AG74" t="s">
        <v>72</v>
      </c>
      <c r="AH74" t="s">
        <v>63</v>
      </c>
      <c r="AI74">
        <v>9</v>
      </c>
      <c r="AJ74" s="56">
        <f t="shared" si="7"/>
        <v>0</v>
      </c>
    </row>
    <row r="75" spans="1:40" hidden="1" x14ac:dyDescent="0.35">
      <c r="A75" t="s">
        <v>74</v>
      </c>
      <c r="E75" s="53"/>
      <c r="F75" s="53"/>
      <c r="G75" s="53"/>
      <c r="H75" s="53"/>
      <c r="M75" s="53"/>
      <c r="N75" s="53"/>
      <c r="O75" s="53"/>
      <c r="P75" s="53"/>
      <c r="AG75" t="s">
        <v>74</v>
      </c>
    </row>
  </sheetData>
  <sheetProtection algorithmName="SHA-512" hashValue="aquLiCPXu6wI3BniTCLOKZ/aaj05dDn+gH9b04MV513+/5cht8rC8BEEqIlEIDuij6PAGe2y0Wdp0A+XeUv4PA==" saltValue="1dNjXMN//cfNiVMBKWjpyg==" spinCount="100000" sheet="1" objects="1" scenarios="1"/>
  <mergeCells count="7">
    <mergeCell ref="T19:U19"/>
    <mergeCell ref="A4:I4"/>
    <mergeCell ref="A5:I5"/>
    <mergeCell ref="K19:L19"/>
    <mergeCell ref="M19:N19"/>
    <mergeCell ref="O19:P19"/>
    <mergeCell ref="Q19:R19"/>
  </mergeCells>
  <dataValidations count="2">
    <dataValidation type="list" allowBlank="1" showInputMessage="1" showErrorMessage="1" sqref="L5" xr:uid="{00000000-0002-0000-0300-000000000000}">
      <formula1>$C$45:$C$53</formula1>
    </dataValidation>
    <dataValidation type="list" allowBlank="1" showInputMessage="1" showErrorMessage="1" sqref="K5" xr:uid="{00000000-0002-0000-0300-000001000000}">
      <formula1>$A$45:$A$47</formula1>
    </dataValidation>
  </dataValidation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9"/>
  <sheetViews>
    <sheetView workbookViewId="0">
      <selection activeCell="C32" sqref="C32"/>
    </sheetView>
  </sheetViews>
  <sheetFormatPr defaultColWidth="8.7265625" defaultRowHeight="14.5" x14ac:dyDescent="0.35"/>
  <cols>
    <col min="1" max="1" width="10.26953125" bestFit="1" customWidth="1"/>
  </cols>
  <sheetData>
    <row r="1" spans="1:1" x14ac:dyDescent="0.35">
      <c r="A1" s="33" t="s">
        <v>31</v>
      </c>
    </row>
    <row r="2" spans="1:1" x14ac:dyDescent="0.35">
      <c r="A2" s="47" t="s">
        <v>38</v>
      </c>
    </row>
    <row r="3" spans="1:1" x14ac:dyDescent="0.35">
      <c r="A3" s="48" t="s">
        <v>32</v>
      </c>
    </row>
    <row r="4" spans="1:1" x14ac:dyDescent="0.35">
      <c r="A4" s="48" t="s">
        <v>37</v>
      </c>
    </row>
    <row r="5" spans="1:1" x14ac:dyDescent="0.35">
      <c r="A5" s="48" t="s">
        <v>34</v>
      </c>
    </row>
    <row r="7" spans="1:1" x14ac:dyDescent="0.35">
      <c r="A7" s="47" t="s">
        <v>40</v>
      </c>
    </row>
    <row r="8" spans="1:1" x14ac:dyDescent="0.35">
      <c r="A8" s="48" t="s">
        <v>33</v>
      </c>
    </row>
    <row r="9" spans="1:1" x14ac:dyDescent="0.35">
      <c r="A9" s="48" t="s">
        <v>39</v>
      </c>
    </row>
    <row r="11" spans="1:1" x14ac:dyDescent="0.35">
      <c r="A11" s="47" t="s">
        <v>5</v>
      </c>
    </row>
    <row r="12" spans="1:1" x14ac:dyDescent="0.35">
      <c r="A12" s="48" t="s">
        <v>36</v>
      </c>
    </row>
    <row r="13" spans="1:1" x14ac:dyDescent="0.35">
      <c r="A13" s="48" t="s">
        <v>41</v>
      </c>
    </row>
    <row r="16" spans="1:1" x14ac:dyDescent="0.35">
      <c r="A16" s="33" t="s">
        <v>14</v>
      </c>
    </row>
    <row r="17" spans="1:1" x14ac:dyDescent="0.35">
      <c r="A17" s="48" t="s">
        <v>80</v>
      </c>
    </row>
    <row r="18" spans="1:1" x14ac:dyDescent="0.35">
      <c r="A18" s="48" t="s">
        <v>15</v>
      </c>
    </row>
    <row r="20" spans="1:1" x14ac:dyDescent="0.35">
      <c r="A20" s="48" t="s">
        <v>81</v>
      </c>
    </row>
    <row r="21" spans="1:1" x14ac:dyDescent="0.35">
      <c r="A21" s="48" t="s">
        <v>16</v>
      </c>
    </row>
    <row r="23" spans="1:1" x14ac:dyDescent="0.35">
      <c r="A23" s="48" t="s">
        <v>42</v>
      </c>
    </row>
    <row r="24" spans="1:1" x14ac:dyDescent="0.35">
      <c r="A24" s="48" t="s">
        <v>17</v>
      </c>
    </row>
    <row r="26" spans="1:1" x14ac:dyDescent="0.35">
      <c r="A26" s="48" t="s">
        <v>43</v>
      </c>
    </row>
    <row r="28" spans="1:1" x14ac:dyDescent="0.35">
      <c r="A28" s="48" t="s">
        <v>44</v>
      </c>
    </row>
    <row r="29" spans="1:1" x14ac:dyDescent="0.35">
      <c r="A29" s="48" t="s">
        <v>82</v>
      </c>
    </row>
  </sheetData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 AY</vt:lpstr>
      <vt:lpstr>Reg FY</vt:lpstr>
      <vt:lpstr>BEE AY</vt:lpstr>
      <vt:lpstr>BEE FY</vt:lpstr>
      <vt:lpstr>Notes and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De La Garza</dc:creator>
  <cp:lastModifiedBy>Cecilia De La Garza</cp:lastModifiedBy>
  <cp:lastPrinted>2017-06-12T19:54:20Z</cp:lastPrinted>
  <dcterms:created xsi:type="dcterms:W3CDTF">2011-07-25T15:42:15Z</dcterms:created>
  <dcterms:modified xsi:type="dcterms:W3CDTF">2024-07-26T16:26:53Z</dcterms:modified>
</cp:coreProperties>
</file>